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15" windowWidth="20055" windowHeight="7395" tabRatio="923"/>
  </bookViews>
  <sheets>
    <sheet name="INGRESOS Y EGRESOS" sheetId="1" r:id="rId1"/>
    <sheet name="IMPUESTOS" sheetId="2" r:id="rId2"/>
    <sheet name="DERECHOS" sheetId="3" r:id="rId3"/>
    <sheet name="PROD TIPO CORR" sheetId="4" r:id="rId4"/>
    <sheet name="APROV TIPO CORR" sheetId="5" r:id="rId5"/>
    <sheet name="INCFLICEFAPLP" sheetId="6" r:id="rId6"/>
    <sheet name="PARTIC Y APORT" sheetId="7" r:id="rId7"/>
    <sheet name="OTROS ING Y BEN" sheetId="8" r:id="rId8"/>
    <sheet name="ING FINANC" sheetId="9" r:id="rId9"/>
    <sheet name="OTR ING BEN VAR" sheetId="10" r:id="rId10"/>
    <sheet name="MAT Y SUM" sheetId="11" r:id="rId11"/>
    <sheet name="SERV GRALES" sheetId="12" r:id="rId12"/>
    <sheet name="TRANS ASIG SUB" sheetId="13" r:id="rId13"/>
    <sheet name="PAR Y APO" sheetId="14" r:id="rId14"/>
    <sheet name="INT COM DEU PÚB" sheetId="15" r:id="rId15"/>
    <sheet name="OTR GTOS PERD EXTRA" sheetId="16" r:id="rId16"/>
    <sheet name="INV PÚB" sheetId="17" r:id="rId17"/>
    <sheet name="Hoja1" sheetId="18" r:id="rId18"/>
  </sheets>
  <definedNames>
    <definedName name="_xlnm.Print_Area" localSheetId="4">'APROV TIPO CORR'!$A$1:$H$57</definedName>
    <definedName name="_xlnm.Print_Area" localSheetId="2">DERECHOS!$A$1:$H$61</definedName>
    <definedName name="_xlnm.Print_Area" localSheetId="1">IMPUESTOS!$A$1:$H$55</definedName>
    <definedName name="_xlnm.Print_Area" localSheetId="5">INCFLICEFAPLP!$A$1:$H$43</definedName>
    <definedName name="_xlnm.Print_Area" localSheetId="8">'ING FINANC'!$A$1:$H$61</definedName>
    <definedName name="_xlnm.Print_Area" localSheetId="0">'INGRESOS Y EGRESOS'!$B$1:$H$68</definedName>
    <definedName name="_xlnm.Print_Area" localSheetId="14">'INT COM DEU PÚB'!$A$1:$H$60</definedName>
    <definedName name="_xlnm.Print_Area" localSheetId="16">'INV PÚB'!$A$1:$H$92</definedName>
    <definedName name="_xlnm.Print_Area" localSheetId="10">'MAT Y SUM'!$A$3:$H$105</definedName>
    <definedName name="_xlnm.Print_Area" localSheetId="15">'OTR GTOS PERD EXTRA'!$A$1:$H$70</definedName>
    <definedName name="_xlnm.Print_Area" localSheetId="9">'OTR ING BEN VAR'!$A$1:$H$52</definedName>
    <definedName name="_xlnm.Print_Area" localSheetId="7">'OTROS ING Y BEN'!$A$1:$H$62</definedName>
    <definedName name="_xlnm.Print_Area" localSheetId="13">'PAR Y APO'!$A$1:$H$56</definedName>
    <definedName name="_xlnm.Print_Area" localSheetId="6">'PARTIC Y APORT'!$A$1:$H$64</definedName>
    <definedName name="_xlnm.Print_Area" localSheetId="3">'PROD TIPO CORR'!$A$1:$H$51</definedName>
    <definedName name="_xlnm.Print_Area" localSheetId="11">'SERV GRALES'!$A$1:$H$129</definedName>
    <definedName name="_xlnm.Print_Area" localSheetId="12">'TRANS ASIG SUB'!$A$1:$H$72</definedName>
  </definedNames>
  <calcPr calcId="144525"/>
</workbook>
</file>

<file path=xl/calcChain.xml><?xml version="1.0" encoding="utf-8"?>
<calcChain xmlns="http://schemas.openxmlformats.org/spreadsheetml/2006/main">
  <c r="F31" i="1" l="1"/>
  <c r="E35" i="8"/>
  <c r="E45" i="13"/>
  <c r="F20" i="13"/>
  <c r="E55" i="11"/>
  <c r="E31" i="8"/>
  <c r="F35" i="1" l="1"/>
  <c r="F43" i="1"/>
  <c r="F56" i="12"/>
  <c r="F73" i="11"/>
  <c r="F55" i="11"/>
  <c r="F42" i="11"/>
  <c r="F14" i="11"/>
  <c r="F37" i="17"/>
  <c r="E37" i="17"/>
  <c r="G36" i="17"/>
  <c r="F19" i="13"/>
  <c r="F89" i="12"/>
  <c r="F74" i="12"/>
  <c r="F20" i="12"/>
  <c r="F14" i="12"/>
  <c r="F12" i="12"/>
  <c r="F23" i="11"/>
  <c r="F15" i="11" l="1"/>
  <c r="F13" i="11" s="1"/>
  <c r="F12" i="1" l="1"/>
  <c r="F17" i="1" s="1"/>
  <c r="F18" i="3"/>
  <c r="F26" i="3"/>
  <c r="E34" i="3"/>
  <c r="G37" i="1"/>
  <c r="G36" i="1" l="1"/>
  <c r="G38" i="1"/>
  <c r="G39" i="1"/>
  <c r="G40" i="1"/>
  <c r="G34" i="1"/>
  <c r="G35" i="1"/>
  <c r="F17" i="10" l="1"/>
  <c r="F21" i="12" l="1"/>
  <c r="F11" i="12"/>
  <c r="F11" i="4" l="1"/>
  <c r="F31" i="8" l="1"/>
  <c r="G13" i="1" l="1"/>
  <c r="F23" i="7"/>
  <c r="F11" i="7" l="1"/>
  <c r="F11" i="3"/>
  <c r="E60" i="17" l="1"/>
  <c r="E57" i="17"/>
  <c r="G12" i="1"/>
  <c r="F64" i="17"/>
  <c r="E64" i="17"/>
  <c r="G63" i="17"/>
  <c r="F62" i="17"/>
  <c r="E62" i="17"/>
  <c r="G61" i="17"/>
  <c r="F59" i="17"/>
  <c r="E59" i="17"/>
  <c r="F53" i="17"/>
  <c r="E53" i="17"/>
  <c r="F48" i="17"/>
  <c r="E48" i="17"/>
  <c r="F46" i="17"/>
  <c r="E46" i="17"/>
  <c r="F39" i="17"/>
  <c r="E39" i="17"/>
  <c r="G39" i="17" s="1"/>
  <c r="F17" i="17"/>
  <c r="F65" i="17" s="1"/>
  <c r="E17" i="17"/>
  <c r="E65" i="17" s="1"/>
  <c r="G60" i="17"/>
  <c r="G58" i="17"/>
  <c r="G57" i="17"/>
  <c r="G56" i="17"/>
  <c r="G55" i="17"/>
  <c r="G54" i="17"/>
  <c r="G52" i="17"/>
  <c r="G51" i="17"/>
  <c r="G50" i="17"/>
  <c r="G49" i="17"/>
  <c r="G47" i="17"/>
  <c r="G45" i="17"/>
  <c r="G44" i="17"/>
  <c r="G43" i="17"/>
  <c r="G42" i="17"/>
  <c r="G41" i="17"/>
  <c r="G40" i="17"/>
  <c r="G38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6" i="17"/>
  <c r="G15" i="17"/>
  <c r="G14" i="17"/>
  <c r="G13" i="17"/>
  <c r="G12" i="17"/>
  <c r="G40" i="16"/>
  <c r="G39" i="16"/>
  <c r="G38" i="16"/>
  <c r="G37" i="16"/>
  <c r="G36" i="16"/>
  <c r="G35" i="16"/>
  <c r="G34" i="16"/>
  <c r="G33" i="16"/>
  <c r="G21" i="16"/>
  <c r="G17" i="16"/>
  <c r="G12" i="16"/>
  <c r="F32" i="16"/>
  <c r="G31" i="16"/>
  <c r="F30" i="16"/>
  <c r="G29" i="16"/>
  <c r="F28" i="16"/>
  <c r="G27" i="16"/>
  <c r="G26" i="16"/>
  <c r="G25" i="16"/>
  <c r="G24" i="16"/>
  <c r="G23" i="16"/>
  <c r="F22" i="16"/>
  <c r="G20" i="16"/>
  <c r="F19" i="16"/>
  <c r="G18" i="16"/>
  <c r="G16" i="16"/>
  <c r="G15" i="16"/>
  <c r="G14" i="16"/>
  <c r="G13" i="16"/>
  <c r="F11" i="16"/>
  <c r="F43" i="16" s="1"/>
  <c r="G18" i="15"/>
  <c r="G17" i="15"/>
  <c r="F16" i="15"/>
  <c r="G16" i="15"/>
  <c r="G15" i="15"/>
  <c r="G14" i="15"/>
  <c r="G12" i="15"/>
  <c r="F11" i="15"/>
  <c r="F33" i="15" s="1"/>
  <c r="G13" i="14"/>
  <c r="G19" i="14"/>
  <c r="G18" i="14"/>
  <c r="E17" i="14"/>
  <c r="G17" i="14" s="1"/>
  <c r="G16" i="14"/>
  <c r="G15" i="14"/>
  <c r="G14" i="14"/>
  <c r="G12" i="14"/>
  <c r="F11" i="14"/>
  <c r="F29" i="14" s="1"/>
  <c r="E11" i="14"/>
  <c r="G35" i="13"/>
  <c r="G34" i="13"/>
  <c r="G27" i="13"/>
  <c r="G26" i="13"/>
  <c r="G18" i="13"/>
  <c r="G17" i="13"/>
  <c r="G13" i="13"/>
  <c r="G15" i="13"/>
  <c r="G41" i="13"/>
  <c r="G40" i="13"/>
  <c r="F39" i="13"/>
  <c r="G38" i="13"/>
  <c r="G37" i="13"/>
  <c r="G36" i="13"/>
  <c r="F33" i="13"/>
  <c r="G32" i="13"/>
  <c r="F31" i="13"/>
  <c r="G30" i="13"/>
  <c r="G29" i="13"/>
  <c r="F28" i="13"/>
  <c r="G25" i="13"/>
  <c r="F24" i="13"/>
  <c r="G23" i="13"/>
  <c r="G22" i="13"/>
  <c r="G21" i="13"/>
  <c r="G20" i="13"/>
  <c r="G14" i="13"/>
  <c r="G12" i="13"/>
  <c r="G11" i="13"/>
  <c r="F10" i="13"/>
  <c r="G83" i="12"/>
  <c r="G82" i="12"/>
  <c r="F69" i="12"/>
  <c r="G72" i="12"/>
  <c r="G71" i="12"/>
  <c r="G70" i="12"/>
  <c r="G78" i="12"/>
  <c r="G77" i="12"/>
  <c r="G76" i="12"/>
  <c r="G75" i="12"/>
  <c r="G68" i="12"/>
  <c r="G67" i="12"/>
  <c r="G66" i="12"/>
  <c r="G65" i="12"/>
  <c r="G64" i="12"/>
  <c r="F61" i="12"/>
  <c r="G59" i="12"/>
  <c r="G58" i="12"/>
  <c r="F41" i="12"/>
  <c r="G50" i="12"/>
  <c r="G49" i="12"/>
  <c r="G48" i="12"/>
  <c r="G44" i="12"/>
  <c r="G30" i="12"/>
  <c r="G29" i="12"/>
  <c r="G28" i="12"/>
  <c r="G27" i="12"/>
  <c r="G26" i="12"/>
  <c r="G25" i="12"/>
  <c r="G20" i="12"/>
  <c r="G92" i="12"/>
  <c r="G91" i="12"/>
  <c r="G90" i="12"/>
  <c r="G89" i="12"/>
  <c r="G88" i="12"/>
  <c r="G87" i="12"/>
  <c r="G86" i="12"/>
  <c r="F85" i="12"/>
  <c r="G84" i="12"/>
  <c r="G81" i="12"/>
  <c r="G80" i="12"/>
  <c r="F79" i="12"/>
  <c r="G74" i="12"/>
  <c r="G73" i="12"/>
  <c r="G63" i="12"/>
  <c r="G62" i="12"/>
  <c r="G60" i="12"/>
  <c r="G57" i="12"/>
  <c r="G56" i="12"/>
  <c r="G55" i="12"/>
  <c r="G54" i="12"/>
  <c r="G53" i="12"/>
  <c r="G52" i="12"/>
  <c r="F51" i="12"/>
  <c r="G47" i="12"/>
  <c r="G46" i="12"/>
  <c r="G45" i="12"/>
  <c r="G43" i="12"/>
  <c r="G42" i="12"/>
  <c r="G40" i="12"/>
  <c r="G39" i="12"/>
  <c r="G38" i="12"/>
  <c r="G37" i="12"/>
  <c r="G36" i="12"/>
  <c r="G35" i="12"/>
  <c r="G34" i="12"/>
  <c r="G33" i="12"/>
  <c r="G32" i="12"/>
  <c r="F31" i="12"/>
  <c r="G24" i="12"/>
  <c r="G23" i="12"/>
  <c r="G22" i="12"/>
  <c r="G19" i="12"/>
  <c r="G18" i="12"/>
  <c r="G17" i="12"/>
  <c r="G16" i="12"/>
  <c r="G15" i="12"/>
  <c r="G14" i="12"/>
  <c r="G13" i="12"/>
  <c r="G12" i="12"/>
  <c r="G76" i="11"/>
  <c r="G75" i="11"/>
  <c r="G74" i="11"/>
  <c r="G73" i="11"/>
  <c r="G72" i="11"/>
  <c r="G71" i="11"/>
  <c r="G70" i="11"/>
  <c r="G69" i="11"/>
  <c r="G68" i="11"/>
  <c r="F67" i="11"/>
  <c r="F63" i="11"/>
  <c r="F57" i="11"/>
  <c r="G66" i="11"/>
  <c r="G65" i="11"/>
  <c r="G64" i="11"/>
  <c r="G62" i="11"/>
  <c r="G61" i="11"/>
  <c r="G60" i="11"/>
  <c r="G59" i="11"/>
  <c r="G58" i="11"/>
  <c r="F54" i="11"/>
  <c r="G56" i="11"/>
  <c r="G55" i="11"/>
  <c r="F46" i="11"/>
  <c r="G48" i="11"/>
  <c r="G53" i="11"/>
  <c r="G52" i="11"/>
  <c r="G51" i="11"/>
  <c r="G50" i="11"/>
  <c r="G49" i="11"/>
  <c r="G47" i="11"/>
  <c r="G45" i="11"/>
  <c r="G44" i="11"/>
  <c r="G43" i="11"/>
  <c r="G42" i="11"/>
  <c r="G41" i="11"/>
  <c r="G40" i="11"/>
  <c r="G39" i="11"/>
  <c r="G38" i="11"/>
  <c r="G37" i="11"/>
  <c r="F36" i="11"/>
  <c r="F26" i="11"/>
  <c r="G35" i="11"/>
  <c r="G34" i="11"/>
  <c r="G33" i="11"/>
  <c r="G32" i="11"/>
  <c r="G31" i="11"/>
  <c r="G30" i="11"/>
  <c r="G29" i="11"/>
  <c r="G28" i="11"/>
  <c r="G27" i="11"/>
  <c r="G25" i="11"/>
  <c r="G24" i="11"/>
  <c r="G23" i="11"/>
  <c r="F22" i="11"/>
  <c r="G21" i="11"/>
  <c r="G20" i="11"/>
  <c r="G19" i="11"/>
  <c r="G18" i="11"/>
  <c r="G17" i="11"/>
  <c r="G16" i="11"/>
  <c r="G15" i="11"/>
  <c r="G14" i="11"/>
  <c r="E17" i="10"/>
  <c r="G17" i="10" s="1"/>
  <c r="G16" i="10"/>
  <c r="G15" i="10"/>
  <c r="G14" i="10"/>
  <c r="E18" i="9"/>
  <c r="G18" i="9" s="1"/>
  <c r="G32" i="9"/>
  <c r="G31" i="9"/>
  <c r="G30" i="9"/>
  <c r="G29" i="9"/>
  <c r="G28" i="9"/>
  <c r="G27" i="9"/>
  <c r="G33" i="9"/>
  <c r="G26" i="9"/>
  <c r="G25" i="9"/>
  <c r="G17" i="9"/>
  <c r="G16" i="9"/>
  <c r="G15" i="9"/>
  <c r="G14" i="9"/>
  <c r="G13" i="9"/>
  <c r="G19" i="10"/>
  <c r="G18" i="10"/>
  <c r="G13" i="10"/>
  <c r="G12" i="10"/>
  <c r="F11" i="10"/>
  <c r="F25" i="10" s="1"/>
  <c r="E11" i="10"/>
  <c r="E25" i="10" s="1"/>
  <c r="G24" i="9"/>
  <c r="G23" i="9"/>
  <c r="G22" i="9"/>
  <c r="G21" i="9"/>
  <c r="G20" i="9"/>
  <c r="G19" i="9"/>
  <c r="G12" i="9"/>
  <c r="F11" i="9"/>
  <c r="F34" i="9" s="1"/>
  <c r="E11" i="9"/>
  <c r="E34" i="9" s="1"/>
  <c r="F25" i="2"/>
  <c r="F12" i="2"/>
  <c r="F10" i="2"/>
  <c r="G31" i="8"/>
  <c r="F14" i="8"/>
  <c r="F35" i="8" s="1"/>
  <c r="G12" i="8"/>
  <c r="F27" i="7"/>
  <c r="G36" i="7"/>
  <c r="G35" i="7"/>
  <c r="G34" i="7"/>
  <c r="G33" i="7"/>
  <c r="G32" i="7"/>
  <c r="G31" i="7"/>
  <c r="G30" i="7"/>
  <c r="G29" i="7"/>
  <c r="G28" i="7"/>
  <c r="G25" i="7"/>
  <c r="F12" i="6"/>
  <c r="F16" i="6" s="1"/>
  <c r="F21" i="5"/>
  <c r="F30" i="5" s="1"/>
  <c r="G28" i="5"/>
  <c r="G27" i="5"/>
  <c r="G26" i="5"/>
  <c r="G25" i="5"/>
  <c r="G24" i="5"/>
  <c r="G23" i="5"/>
  <c r="G22" i="5"/>
  <c r="F19" i="5"/>
  <c r="F12" i="5"/>
  <c r="F24" i="4"/>
  <c r="G21" i="4"/>
  <c r="G13" i="4"/>
  <c r="G12" i="4"/>
  <c r="F13" i="3"/>
  <c r="F34" i="3" s="1"/>
  <c r="G19" i="3"/>
  <c r="G18" i="3"/>
  <c r="G23" i="3"/>
  <c r="G22" i="3"/>
  <c r="G21" i="3"/>
  <c r="G20" i="3"/>
  <c r="G17" i="3"/>
  <c r="G16" i="3"/>
  <c r="G15" i="3"/>
  <c r="G14" i="3"/>
  <c r="G34" i="8"/>
  <c r="G33" i="8"/>
  <c r="G32" i="8"/>
  <c r="G24" i="8"/>
  <c r="G22" i="8"/>
  <c r="G20" i="8"/>
  <c r="G13" i="8"/>
  <c r="G11" i="8"/>
  <c r="G24" i="7"/>
  <c r="G22" i="7"/>
  <c r="G21" i="7"/>
  <c r="G20" i="7"/>
  <c r="G19" i="7"/>
  <c r="G18" i="7"/>
  <c r="G17" i="7"/>
  <c r="G16" i="7"/>
  <c r="G15" i="7"/>
  <c r="G14" i="7"/>
  <c r="G13" i="7"/>
  <c r="G12" i="7"/>
  <c r="G14" i="6"/>
  <c r="G13" i="6"/>
  <c r="G11" i="6"/>
  <c r="G21" i="5"/>
  <c r="G18" i="5"/>
  <c r="G17" i="5"/>
  <c r="G16" i="5"/>
  <c r="G15" i="5"/>
  <c r="G14" i="5"/>
  <c r="G13" i="5"/>
  <c r="G11" i="5"/>
  <c r="G10" i="5"/>
  <c r="G22" i="4"/>
  <c r="G20" i="4"/>
  <c r="G19" i="4"/>
  <c r="G18" i="4"/>
  <c r="G17" i="4"/>
  <c r="G16" i="4"/>
  <c r="G15" i="4"/>
  <c r="G14" i="4"/>
  <c r="G32" i="3"/>
  <c r="G31" i="3"/>
  <c r="G30" i="3"/>
  <c r="G29" i="3"/>
  <c r="G28" i="3"/>
  <c r="G27" i="3"/>
  <c r="G26" i="3"/>
  <c r="G25" i="3"/>
  <c r="G24" i="3"/>
  <c r="G12" i="3"/>
  <c r="G34" i="3" l="1"/>
  <c r="G12" i="5"/>
  <c r="G30" i="5"/>
  <c r="G12" i="6"/>
  <c r="G31" i="13"/>
  <c r="E29" i="14"/>
  <c r="G53" i="17"/>
  <c r="G48" i="17"/>
  <c r="G64" i="17"/>
  <c r="G46" i="17"/>
  <c r="F78" i="11"/>
  <c r="F37" i="7"/>
  <c r="G27" i="7"/>
  <c r="G11" i="7"/>
  <c r="G11" i="4"/>
  <c r="G13" i="3"/>
  <c r="G11" i="3"/>
  <c r="G62" i="17"/>
  <c r="G37" i="17"/>
  <c r="G59" i="17"/>
  <c r="G17" i="17"/>
  <c r="G65" i="17"/>
  <c r="G30" i="16"/>
  <c r="G28" i="16"/>
  <c r="G22" i="16"/>
  <c r="G19" i="16"/>
  <c r="G32" i="16"/>
  <c r="G11" i="16"/>
  <c r="G33" i="15"/>
  <c r="G11" i="15"/>
  <c r="G11" i="14"/>
  <c r="G29" i="14"/>
  <c r="G24" i="13"/>
  <c r="G39" i="13"/>
  <c r="G33" i="13"/>
  <c r="F45" i="13"/>
  <c r="G16" i="13"/>
  <c r="G28" i="13"/>
  <c r="G19" i="13"/>
  <c r="G10" i="13"/>
  <c r="G85" i="12"/>
  <c r="G69" i="12"/>
  <c r="G61" i="12"/>
  <c r="G79" i="12"/>
  <c r="G51" i="12"/>
  <c r="F96" i="12"/>
  <c r="G41" i="12"/>
  <c r="G31" i="12"/>
  <c r="G21" i="12"/>
  <c r="G11" i="12"/>
  <c r="G67" i="11"/>
  <c r="G63" i="11"/>
  <c r="G57" i="11"/>
  <c r="G54" i="11"/>
  <c r="G46" i="11"/>
  <c r="G36" i="11"/>
  <c r="G26" i="11"/>
  <c r="G22" i="11"/>
  <c r="G13" i="11"/>
  <c r="G11" i="10"/>
  <c r="G11" i="9"/>
  <c r="G25" i="10"/>
  <c r="G34" i="9"/>
  <c r="G14" i="8"/>
  <c r="G35" i="8"/>
  <c r="G23" i="7"/>
  <c r="G16" i="6"/>
  <c r="G19" i="5"/>
  <c r="G24" i="4"/>
  <c r="G78" i="11" l="1"/>
  <c r="G37" i="7"/>
  <c r="G45" i="13"/>
  <c r="G43" i="16"/>
  <c r="G96" i="12"/>
  <c r="F28" i="2"/>
  <c r="E28" i="2"/>
  <c r="G26" i="2"/>
  <c r="G25" i="2"/>
  <c r="G24" i="2"/>
  <c r="G23" i="2"/>
  <c r="G22" i="2"/>
  <c r="G21" i="2"/>
  <c r="G20" i="2"/>
  <c r="G19" i="2"/>
  <c r="G18" i="2"/>
  <c r="G17" i="2"/>
  <c r="G16" i="2"/>
  <c r="G10" i="2"/>
  <c r="G15" i="2"/>
  <c r="G14" i="2"/>
  <c r="G13" i="2"/>
  <c r="G12" i="2"/>
  <c r="G11" i="2"/>
  <c r="E43" i="1"/>
  <c r="G41" i="1"/>
  <c r="G33" i="1"/>
  <c r="G32" i="1"/>
  <c r="G31" i="1"/>
  <c r="G26" i="1"/>
  <c r="F22" i="1"/>
  <c r="F24" i="1" s="1"/>
  <c r="F28" i="1" s="1"/>
  <c r="E22" i="1"/>
  <c r="E24" i="1" s="1"/>
  <c r="E28" i="1" s="1"/>
  <c r="G20" i="1"/>
  <c r="G19" i="1"/>
  <c r="G15" i="1"/>
  <c r="G14" i="1"/>
  <c r="G11" i="1"/>
  <c r="G10" i="1"/>
  <c r="G22" i="1" l="1"/>
  <c r="G43" i="1"/>
  <c r="F46" i="1"/>
  <c r="E46" i="1"/>
  <c r="G17" i="1"/>
  <c r="G28" i="2"/>
  <c r="E48" i="1" l="1"/>
  <c r="G46" i="1"/>
  <c r="G24" i="1"/>
  <c r="G28" i="1" s="1"/>
  <c r="F48" i="1"/>
  <c r="G48" i="1" l="1"/>
</calcChain>
</file>

<file path=xl/comments1.xml><?xml version="1.0" encoding="utf-8"?>
<comments xmlns="http://schemas.openxmlformats.org/spreadsheetml/2006/main">
  <authors>
    <author>CONTABILIDAD</author>
  </authors>
  <commentList>
    <comment ref="E37" author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<sst xmlns="http://schemas.openxmlformats.org/spreadsheetml/2006/main" count="1246" uniqueCount="885">
  <si>
    <t>ESTADO DE QUERÉTARO</t>
  </si>
  <si>
    <t>MUNICIPIO DE COLÓN QUERÉTARO</t>
  </si>
  <si>
    <t>Consolidado</t>
  </si>
  <si>
    <t>FISM</t>
  </si>
  <si>
    <t>FORTAMUN-DF</t>
  </si>
  <si>
    <t>CUENTA</t>
  </si>
  <si>
    <t>CONCEPTO</t>
  </si>
  <si>
    <t>MES ANTERIOR</t>
  </si>
  <si>
    <t>DEL MES</t>
  </si>
  <si>
    <t>ACUMULADO</t>
  </si>
  <si>
    <t>I N G R E S O S</t>
  </si>
  <si>
    <t>4-1-1-2</t>
  </si>
  <si>
    <t>IMPUESTO SOBRE PATRIMONIO</t>
  </si>
  <si>
    <t>4-1-1-8</t>
  </si>
  <si>
    <t>OTROS IMPUESTOS</t>
  </si>
  <si>
    <t>4-1-4</t>
  </si>
  <si>
    <t>DERECHOS</t>
  </si>
  <si>
    <t>4-1-5</t>
  </si>
  <si>
    <t>PRODUCTOS</t>
  </si>
  <si>
    <t>4-1-6</t>
  </si>
  <si>
    <t>APROVECHAMIENTOS</t>
  </si>
  <si>
    <t>4-1-9</t>
  </si>
  <si>
    <t>INGESOS NO CONTEMPLADOS EN LA LEY DE INGRESOS</t>
  </si>
  <si>
    <t>SUBTOTAL INGRESOS PROPIOS</t>
  </si>
  <si>
    <t>4-2</t>
  </si>
  <si>
    <t>4-3</t>
  </si>
  <si>
    <t>PARTICIPACIONES Y APORTACIONES</t>
  </si>
  <si>
    <t>OTROS INGRESOS</t>
  </si>
  <si>
    <t>TOTAL PARTICIPACIONES FEDERALES</t>
  </si>
  <si>
    <t>INGRESOS PROPIOS Y PARTICIPACIONES</t>
  </si>
  <si>
    <t>4-4</t>
  </si>
  <si>
    <t>APORTACIONES POR CONVENIO</t>
  </si>
  <si>
    <t>E G R E S O S</t>
  </si>
  <si>
    <t>5-1-1-1-1000</t>
  </si>
  <si>
    <t>5-1-1-1-2000</t>
  </si>
  <si>
    <t>5-1-1-1-3000</t>
  </si>
  <si>
    <t>SERVICIOS PERSONALES</t>
  </si>
  <si>
    <t>MATERIALES Y SUMINISTROS</t>
  </si>
  <si>
    <t>SERVICIOS GENERALES</t>
  </si>
  <si>
    <t>GASTO CORRIENTE</t>
  </si>
  <si>
    <t>5-2</t>
  </si>
  <si>
    <t>5-4</t>
  </si>
  <si>
    <t>5-5</t>
  </si>
  <si>
    <t>5-6</t>
  </si>
  <si>
    <t>5-3</t>
  </si>
  <si>
    <t>TRANSFERENCIAS, ASIGNACIONES,SUBSIDIOS Y OTRAS AYUDAS</t>
  </si>
  <si>
    <t>PARTICIPACIONES, APORTACIONES Y CONVENIOS</t>
  </si>
  <si>
    <t>INTERESES DE LA DEUDA PÚBLICA</t>
  </si>
  <si>
    <t>ESTIMACIONES, DEPRECIACIONES, DETERIOROS, OBSOLESCENCIA Y AMORTIZACIONES</t>
  </si>
  <si>
    <t>INVERSION PÚBLICA</t>
  </si>
  <si>
    <t>SUBTOTAL GASTOS DE INVERSION</t>
  </si>
  <si>
    <t>____________________________________________________</t>
  </si>
  <si>
    <t>Elaboró</t>
  </si>
  <si>
    <t>Revisó</t>
  </si>
  <si>
    <t>H. AYUNTAMIENTO DEL MUNICIPIO DE COLÓN</t>
  </si>
  <si>
    <t>4.1.1          IMPUESTOS</t>
  </si>
  <si>
    <t>ANTERIOR</t>
  </si>
  <si>
    <t>HASTA EL MES</t>
  </si>
  <si>
    <t>ACUMULADO HASTA EL MES</t>
  </si>
  <si>
    <t>4.1.1.1.</t>
  </si>
  <si>
    <t>IMPUESTO SOBRE LOS INGRESOS</t>
  </si>
  <si>
    <t>4.1.1.1.01</t>
  </si>
  <si>
    <t>Impuesto de Entretenimientos Públicos Municipales</t>
  </si>
  <si>
    <t>4.1.1.2</t>
  </si>
  <si>
    <t>IMPUESTOS SOBRE EL PATRIMONIO</t>
  </si>
  <si>
    <t>4.1.1.2.01</t>
  </si>
  <si>
    <t>4.1.1.2.02</t>
  </si>
  <si>
    <t>4.1.1.2.03</t>
  </si>
  <si>
    <t>Impuesto Predial</t>
  </si>
  <si>
    <t>Impuesto Sobre Traslado de Dominio</t>
  </si>
  <si>
    <t>4.1.1.3</t>
  </si>
  <si>
    <t>IMPUESTO SOBRE LA PRODUCCIÓN, EL CONSUMO Y LAS TRANSACCIONES</t>
  </si>
  <si>
    <t>4.1.1.4</t>
  </si>
  <si>
    <t>4.1.1.6</t>
  </si>
  <si>
    <t>4.1.1.7</t>
  </si>
  <si>
    <t>4.1.1.5</t>
  </si>
  <si>
    <t>IMPUESTO SOBRE EL COMERCIO EXTERIOR</t>
  </si>
  <si>
    <t>IMPUESTO SOBRE NOMINA Y ASIMILABLES</t>
  </si>
  <si>
    <t>IMPUESTO ECOLÓGICO</t>
  </si>
  <si>
    <t>ACCESORIOS DE IMPUESTO</t>
  </si>
  <si>
    <t>4.1.1.7.01</t>
  </si>
  <si>
    <t>4.1.1.7.02</t>
  </si>
  <si>
    <t>4.1.1.7.04</t>
  </si>
  <si>
    <t>4.1.1.7.03</t>
  </si>
  <si>
    <t>Recargos</t>
  </si>
  <si>
    <t>Multas</t>
  </si>
  <si>
    <t>Gastos de Ejecución</t>
  </si>
  <si>
    <t>Indemnizaciones</t>
  </si>
  <si>
    <t>4.1.1.9</t>
  </si>
  <si>
    <t>4.1.1.9.01</t>
  </si>
  <si>
    <t>Impuesto para Educación y Obras Públicas Municipales</t>
  </si>
  <si>
    <t>TOTAL</t>
  </si>
  <si>
    <t>NOTAS ACLARATORIAS:</t>
  </si>
  <si>
    <t xml:space="preserve">                     T O T A L    I N G R E S O S </t>
  </si>
  <si>
    <t xml:space="preserve">                                                       TOTA L    E G R E S O S</t>
  </si>
  <si>
    <t xml:space="preserve">                                                      RESULTADO DEL EJERCICIO 2015</t>
  </si>
  <si>
    <t>4.1.4          DERECHOS</t>
  </si>
  <si>
    <t>4.1.4.1.</t>
  </si>
  <si>
    <t>DERECHOS POR EL USO, GOCE, APROVECHAMIENTO O EXPLOTACIÓN DE BIENES DE DOMINIO PÚBLICO</t>
  </si>
  <si>
    <t>4.1.4.1.01</t>
  </si>
  <si>
    <t>Uso, goce, aprovechamiento o explotación de Centros Culturales, Deportivos, Recreativos o Sociales cuya ubicación se encuentre en bienes de dominio público</t>
  </si>
  <si>
    <t>DERECHOS POR PRESTACIÓN DE SERVICIOS</t>
  </si>
  <si>
    <t>4.1.4.3</t>
  </si>
  <si>
    <t>4.1.4.3.01</t>
  </si>
  <si>
    <t>4.1.4.3.02</t>
  </si>
  <si>
    <t>4.1.4.3.03</t>
  </si>
  <si>
    <t>4.1.4.3.04</t>
  </si>
  <si>
    <t>4.1.4.3.06</t>
  </si>
  <si>
    <t>4.1.4.3.07</t>
  </si>
  <si>
    <t>4.1.4.3.08</t>
  </si>
  <si>
    <t>4.1.4.3.09</t>
  </si>
  <si>
    <t>4.1.4.3.10</t>
  </si>
  <si>
    <t>4.1.4.3.11</t>
  </si>
  <si>
    <t>4.1.4.3.12</t>
  </si>
  <si>
    <t>4.1.4.3.13</t>
  </si>
  <si>
    <t xml:space="preserve">Por los servicios prestados relacionados con la obtención o revalidación de la Licencia Municipal de Funcionamiento </t>
  </si>
  <si>
    <t>Por los servicios prestados por construcción</t>
  </si>
  <si>
    <t>Por los Servicios de Agua Potable y Saneamiento</t>
  </si>
  <si>
    <t>Por el Servicio de Alumbrado Público</t>
  </si>
  <si>
    <t>4.1.4.3.05</t>
  </si>
  <si>
    <t>Por los servicios prestados por la Dirección Estatal de Registro Civil cobrados por los Municipios cuando éstos organizan el regfistro civil</t>
  </si>
  <si>
    <t>Por los servicios prestados por Autoridades de Seguridad Pública, Policia y Transito Municipal</t>
  </si>
  <si>
    <t>Por los Servicios Públicos Municipales</t>
  </si>
  <si>
    <t>Por los servicios prestados por Panteones Municipales</t>
  </si>
  <si>
    <t>Por los servicios prestados por el Rastro Municipal</t>
  </si>
  <si>
    <t>Por los servicios prestados en Mercados Municipales</t>
  </si>
  <si>
    <t>Por los servicios prestados por la Secretaría del Ayuntamiento</t>
  </si>
  <si>
    <t>Por el servicio de registro de fierros quemadores y su renovación</t>
  </si>
  <si>
    <t>Por los servicios prestados por otras autoridades municipales</t>
  </si>
  <si>
    <t>4.1.4.4</t>
  </si>
  <si>
    <t>ACCESORIOS DE LOS DERECHOS</t>
  </si>
  <si>
    <t>4.1.4.4.01</t>
  </si>
  <si>
    <t>4.1.4.4.02</t>
  </si>
  <si>
    <t>4.1.4.4.03</t>
  </si>
  <si>
    <t>4.1.4.4.04</t>
  </si>
  <si>
    <t>4.1.4.9</t>
  </si>
  <si>
    <t>OTROS DERECHOS</t>
  </si>
  <si>
    <t>4.1.5          PRODUCTOS DE TIPO CORRIENTE</t>
  </si>
  <si>
    <t>4.1.5.1.</t>
  </si>
  <si>
    <t>PRODUCTOS DERIVADOS DEL USO Y APROVECHAMIENTO DE BIENES NO SUJETOS A RÉGIMEN DE DOMINIO PÚBLICO</t>
  </si>
  <si>
    <t>4.1.5.1.01</t>
  </si>
  <si>
    <t>4.1.5.1.02</t>
  </si>
  <si>
    <t>4.1.5.1.03</t>
  </si>
  <si>
    <t>Ventas de productos en el rastro municipal</t>
  </si>
  <si>
    <t>Venta de urnas en los panteones municipales</t>
  </si>
  <si>
    <t>Otros productos</t>
  </si>
  <si>
    <t>4.1.5.2</t>
  </si>
  <si>
    <t>ENAJENACIÓN DE BIENES MUEBLES NO SUJETOS A SER INVENTARIADOS</t>
  </si>
  <si>
    <t>4.1.5.3</t>
  </si>
  <si>
    <t>ACCESORIOS DE PRODUCTOS</t>
  </si>
  <si>
    <t>4.1.5.9</t>
  </si>
  <si>
    <t>OTROS PRODUCTOS QUE GENEREN INGRESOS CORRIENTES</t>
  </si>
  <si>
    <t>4.1.6    APROVECHAMIENTOS DE TIPO CORRIENTE</t>
  </si>
  <si>
    <t>4.1.6.1.</t>
  </si>
  <si>
    <t>INCENTIVOS DERIVADOS DE LA COLABORACIÓN FISCAL</t>
  </si>
  <si>
    <t>4.1.6.1.01</t>
  </si>
  <si>
    <t>Multas federales no fiscales</t>
  </si>
  <si>
    <t>4.1.6.2</t>
  </si>
  <si>
    <t>MULTAS</t>
  </si>
  <si>
    <t>4.1.6.2.01</t>
  </si>
  <si>
    <t>Multas administrativas de carácter Estatal o Municipal</t>
  </si>
  <si>
    <t>4.1.6.3</t>
  </si>
  <si>
    <t>4.1.6.4</t>
  </si>
  <si>
    <t>4.1.6.5</t>
  </si>
  <si>
    <t>4.1.6.6</t>
  </si>
  <si>
    <t>4.1.6.7</t>
  </si>
  <si>
    <t>4.1.6.8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</si>
  <si>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</si>
  <si>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</si>
  <si>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</si>
  <si>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</si>
  <si>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</si>
  <si>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POR APROVECHAMIENTO</t>
  </si>
  <si>
    <t>4.1.6.9</t>
  </si>
  <si>
    <t>OTROS APROVECHAMIENTOS</t>
  </si>
  <si>
    <t>4.1.6.8.01</t>
  </si>
  <si>
    <t>4.1.6.9.01.01</t>
  </si>
  <si>
    <t>4.1.6.9.01.02</t>
  </si>
  <si>
    <t>4.1.6.9.01.03</t>
  </si>
  <si>
    <t>4.1.6.9.01.04</t>
  </si>
  <si>
    <t>4.1.6.9.01.05</t>
  </si>
  <si>
    <t>4.1.6.9.01.06</t>
  </si>
  <si>
    <t>4.1.6.9.01.07</t>
  </si>
  <si>
    <t>Herencias, legados, donaciones y donativos</t>
  </si>
  <si>
    <t>Productos de bienes u objetos que legalmente se puedan enajenar</t>
  </si>
  <si>
    <t>Por venta de basura y desperdicios</t>
  </si>
  <si>
    <t>El arrendamiento de aguas negras y de aguas superficiales</t>
  </si>
  <si>
    <t>Conexiones y contactos</t>
  </si>
  <si>
    <t>Las cooperaciones pactadas por contratos de concesiones a particulares</t>
  </si>
  <si>
    <t>Por las actividades relacionadas con los Servicios que presta la Secretaría de Relaciones Exteriores</t>
  </si>
  <si>
    <t>4.1.9.1.</t>
  </si>
  <si>
    <t>IMPUESTOS NO COMPRENDIDOS EN LAS FRACCIONES DE LA LEY DE INGRESOS CAUSADOS EN EJERCICIOS FISCALES ANTERIORES PENDIENTES DE LIQUIDACIÓN O PAGO</t>
  </si>
  <si>
    <t>4.1.9.2</t>
  </si>
  <si>
    <t>CONTRIBUCIONES DE MEJORAS, DERECHOS, PRODUCTOS Y APROVECHAMIENTOS NO COMPRENDIDOS EN LAS FRACCIONES DE LA LEY DE INGRESOS CAUSADOS EN EJERCICIOS FISCALES ANTERIORES PENDIENTES DE LIQUIDACIÓN O PAGO</t>
  </si>
  <si>
    <t>Derechos</t>
  </si>
  <si>
    <t>Aprovechamientos</t>
  </si>
  <si>
    <t>4.2.1        PARTICIPACIONES Y APORTACIONES</t>
  </si>
  <si>
    <t>PARTICIPACIONES</t>
  </si>
  <si>
    <t>4.2.1.1.</t>
  </si>
  <si>
    <t>4.2.1.1.01</t>
  </si>
  <si>
    <t>4.2.1.1.02</t>
  </si>
  <si>
    <t>4.2.1.1.03</t>
  </si>
  <si>
    <t>4.2.1.1.04</t>
  </si>
  <si>
    <t>4.2.1.1.05</t>
  </si>
  <si>
    <t>4.2.1.1.06</t>
  </si>
  <si>
    <t>4.2.1.1.07</t>
  </si>
  <si>
    <t>4.2.1.1.08</t>
  </si>
  <si>
    <t>4.2.1.1.09</t>
  </si>
  <si>
    <t>4.2.1.1.10</t>
  </si>
  <si>
    <t>Fondo General de Participaciones</t>
  </si>
  <si>
    <t>Fondo de Fomento Municipal</t>
  </si>
  <si>
    <t>Por el Impuesto Especial sobre Producción y Servicios</t>
  </si>
  <si>
    <t>Fondo de Fiscalización</t>
  </si>
  <si>
    <t>Incentivos a la venta final de gasolina y diesel</t>
  </si>
  <si>
    <t>Por el Impuestro federal sobre tenencia o uso de vehiculos</t>
  </si>
  <si>
    <t>Por el Impuesto sobre Automoviles Nuevos</t>
  </si>
  <si>
    <t>Impuesto por la venta de bienes cuya enajenación se encuentra gravada por la Ley del IEPS</t>
  </si>
  <si>
    <t>Reserva de Contingencia</t>
  </si>
  <si>
    <t>Otras Participaciones</t>
  </si>
  <si>
    <t>Apoyo Extraordinario</t>
  </si>
  <si>
    <t>4.2.1.2</t>
  </si>
  <si>
    <t>APORTACIONES</t>
  </si>
  <si>
    <t>4.2.1.2.01</t>
  </si>
  <si>
    <t>4.2.1.2.02</t>
  </si>
  <si>
    <t>Fondo de Aportaciones para la Infraestructura Social Municipal</t>
  </si>
  <si>
    <t>Fondo de Aportaciones para el fortalecimiento de los Municipios y de las Demarcaciones Territoriales del Distrito Federal</t>
  </si>
  <si>
    <t>4.2.1.3</t>
  </si>
  <si>
    <t>CONVENIOS</t>
  </si>
  <si>
    <t>4.2.1.3.01</t>
  </si>
  <si>
    <t>4.2.1.3.02</t>
  </si>
  <si>
    <t>4.2.1.3.03</t>
  </si>
  <si>
    <t>4.2.1.3.04</t>
  </si>
  <si>
    <t>4.2.1.3.05</t>
  </si>
  <si>
    <t>4.2.1.3.06</t>
  </si>
  <si>
    <t>4.2.1.3.07</t>
  </si>
  <si>
    <t>4.2.1.3.08</t>
  </si>
  <si>
    <t>4.2.1.3.09</t>
  </si>
  <si>
    <t>3X1 MIGRANTES</t>
  </si>
  <si>
    <t>PDZP</t>
  </si>
  <si>
    <t>CDI</t>
  </si>
  <si>
    <t>PROYECTOS PRODUCTIVOS</t>
  </si>
  <si>
    <t>NÓMINA TELEBACHILLERATO</t>
  </si>
  <si>
    <t>PROG. FIE FIDEICOMISO</t>
  </si>
  <si>
    <t>GEQ</t>
  </si>
  <si>
    <t>FAM BÁSICO</t>
  </si>
  <si>
    <t>RAMO 23 CONTINGENCIAS</t>
  </si>
  <si>
    <t>4.3          OTROS INGRESOS Y BENEFICIOS</t>
  </si>
  <si>
    <t>4.3.1</t>
  </si>
  <si>
    <t>4.3.1.1</t>
  </si>
  <si>
    <t>INGRESOS FINANCIEROS</t>
  </si>
  <si>
    <t>Ingresos ganados de valores, créditos, bonos y otros</t>
  </si>
  <si>
    <t>4.3.1.9</t>
  </si>
  <si>
    <t>Otros Ingresos Financieros</t>
  </si>
  <si>
    <t>4.3.2</t>
  </si>
  <si>
    <t>INCREMENTO POR VARIACIONES DE INVENTARIO</t>
  </si>
  <si>
    <t>4.3.2.1</t>
  </si>
  <si>
    <t>4.3.2.2</t>
  </si>
  <si>
    <t>4.3.2.3</t>
  </si>
  <si>
    <t>4.3.2.4</t>
  </si>
  <si>
    <t>4.3.2.5</t>
  </si>
  <si>
    <t>Incremento por Variaciones de Inventarios de Mercancias para Venta</t>
  </si>
  <si>
    <t>Incremento por Variaciones de Inventarios de Mercancias Terminadas</t>
  </si>
  <si>
    <t>Incremento por Variaciones de Inventarios de Mercancias en Proceso de Elaboración</t>
  </si>
  <si>
    <t>Incremento por Variaciones de Inventarios Materias Primas, Materiales y suministros para la producción</t>
  </si>
  <si>
    <t>Incremento por Variación de Almacén de Materias Primas, Materiales y suministros de consumo</t>
  </si>
  <si>
    <t>4.3.3</t>
  </si>
  <si>
    <t>DISMINUCIÓN DEL EXCESO DE ESTIMACIONES POR PÉRDIDA O DETERIORO U OBSOLESCENCIA</t>
  </si>
  <si>
    <t>4.3.3.1</t>
  </si>
  <si>
    <t>Disminución del Exceso de Estimaciones por Pérdida o Deterioro u Obsolescencia</t>
  </si>
  <si>
    <t>4.3.4</t>
  </si>
  <si>
    <t>DISMINUCIÓN DEL EXCESO DE PROVISIONES</t>
  </si>
  <si>
    <t>4.3.4.1</t>
  </si>
  <si>
    <t>Disminución del Exceso de Provisiones</t>
  </si>
  <si>
    <t>4.3.9</t>
  </si>
  <si>
    <t>OTROS INGRESOS Y BENEFICIOS VARIOS</t>
  </si>
  <si>
    <t>4.3.9.1</t>
  </si>
  <si>
    <t>4.3.9.2</t>
  </si>
  <si>
    <t>4.3.9.3</t>
  </si>
  <si>
    <t>4.3.9.4</t>
  </si>
  <si>
    <t>4.3.9.5</t>
  </si>
  <si>
    <t>4.3.9.6</t>
  </si>
  <si>
    <t>Otros ingresos de Ejercicios Annteriores</t>
  </si>
  <si>
    <t>Bonificaciones y Descuentos Obtenidos</t>
  </si>
  <si>
    <t>Diferencias por tipo de cambio a favor en efectivo y equivalente</t>
  </si>
  <si>
    <t>Diferencias de Cotizaciones a favor en Valores Negociables</t>
  </si>
  <si>
    <t>Resultados por Posición Monetaria</t>
  </si>
  <si>
    <t>Utilidades por Participación Patrimonial</t>
  </si>
  <si>
    <t>4.3.9.9</t>
  </si>
  <si>
    <t>Otros ingresos y beneficios varios</t>
  </si>
  <si>
    <t>Ingresos por Emprestitos</t>
  </si>
  <si>
    <t>Estimulos fiscales</t>
  </si>
  <si>
    <t>Productos de Bienes Enajenados</t>
  </si>
  <si>
    <t>4.3.1        INGRESOS FINANCIEROS</t>
  </si>
  <si>
    <t>4.3.1.1.</t>
  </si>
  <si>
    <t>intereses ganados de valores, créditos, bonos y otros</t>
  </si>
  <si>
    <t>Otros ingresos financieros</t>
  </si>
  <si>
    <t>Intereses ganados cuenta 0569794921</t>
  </si>
  <si>
    <t>Intereses ganados cuenta 50165630101</t>
  </si>
  <si>
    <t>Intereses ganados cuenta 52049870101</t>
  </si>
  <si>
    <t>Intereses ganados cuenta 74732260101</t>
  </si>
  <si>
    <t>Intereses ganados cuenta 75333260101</t>
  </si>
  <si>
    <t>Intereses ganados cuenta 88531600101</t>
  </si>
  <si>
    <t>Intereses ganados cuenta 781775</t>
  </si>
  <si>
    <t>Intereses ganados FODEPEP CTA.</t>
  </si>
  <si>
    <t>Intereses ganados cuenta 9447715</t>
  </si>
  <si>
    <t>Intereses ganados cuenta 956119</t>
  </si>
  <si>
    <t>Intereses ganados cuenta 543950</t>
  </si>
  <si>
    <t>Intereses ganados cuenta 1045481</t>
  </si>
  <si>
    <t>Intereses ganados cuenta 10766</t>
  </si>
  <si>
    <t>Intereses ganados cuenta 1063776</t>
  </si>
  <si>
    <t>Intereses ganados cuenta 1054837</t>
  </si>
  <si>
    <t>4.3.9      OTROS INGRESOS Y BENEFICIOS VARIOS</t>
  </si>
  <si>
    <t>OTROS INGRESOS DE EJERCICIOS ANTERIORES</t>
  </si>
  <si>
    <t>BONIFICACIONES Y DESCUENTOS OBTENIDOS</t>
  </si>
  <si>
    <t>DIFERENCIAS POR TIPO DE CAMBIO A FAVOR EN EFECTIVO Y EQUIVALENTE</t>
  </si>
  <si>
    <t>DIFERENCIAS DE COTIZACIONES A FAVOR EN VALORES NEGOCIABLES</t>
  </si>
  <si>
    <t>RESULTADOS POR POSICIÓN MONETARIA</t>
  </si>
  <si>
    <t>UTILIDADES POR PARTICIPACIÓN PATRIMONIAL</t>
  </si>
  <si>
    <t>4.3.9.9.01</t>
  </si>
  <si>
    <t>4.3.9.9.02</t>
  </si>
  <si>
    <t>4.3.9.9.03</t>
  </si>
  <si>
    <t>Estímulos fiscales</t>
  </si>
  <si>
    <t>5.1.2       MATERIALES Y SUMINISTROS</t>
  </si>
  <si>
    <t>5.1.2.1</t>
  </si>
  <si>
    <t>MATERIALES DE ADMINISTRACIÓN, EMISIÓN DE DOCUMENTOS Y ARTÍCULOS OFICIALES</t>
  </si>
  <si>
    <t>5.1.2.1.211</t>
  </si>
  <si>
    <t>5.1.2.1.212</t>
  </si>
  <si>
    <t>5.1.2.1.213</t>
  </si>
  <si>
    <t>5.1.2.1.214</t>
  </si>
  <si>
    <t>5.1.2.1.215</t>
  </si>
  <si>
    <t>5.1.2.1.216</t>
  </si>
  <si>
    <t>5.1.2.1.217</t>
  </si>
  <si>
    <t>5.1.2.1.218</t>
  </si>
  <si>
    <t>Materiales, útiles y equipos menores de oficina</t>
  </si>
  <si>
    <t>Materiales y útiles de impresión y reproducción</t>
  </si>
  <si>
    <t>Material estadistico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</si>
  <si>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</si>
  <si>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</si>
  <si>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</si>
  <si>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</si>
  <si>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</si>
  <si>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5.1.2.2</t>
  </si>
  <si>
    <t>ALIMENTOS Y UTENCILIOS</t>
  </si>
  <si>
    <t>5.1.2.2.221</t>
  </si>
  <si>
    <t>5.1.2.2.222</t>
  </si>
  <si>
    <t>5.1.2.2.223</t>
  </si>
  <si>
    <t>Productos alimenticios para personas</t>
  </si>
  <si>
    <t>Productos alimenticios para animales</t>
  </si>
  <si>
    <t>Utencilios para el servicio de alimentación</t>
  </si>
  <si>
    <t>5.1.2.3</t>
  </si>
  <si>
    <t>MATERIAS PRIMAS Y MATERIALES DE PRODUCCIÓN Y COMERCIALIZACIÓN</t>
  </si>
  <si>
    <t>5.1.2.3.231</t>
  </si>
  <si>
    <t>5.1.2.3.232</t>
  </si>
  <si>
    <t>5.1.2.3.233</t>
  </si>
  <si>
    <t>5.1.2.3.234</t>
  </si>
  <si>
    <t>5.1.2.3.235</t>
  </si>
  <si>
    <t>5.1.2.3.236</t>
  </si>
  <si>
    <t>5.1.2.3.237</t>
  </si>
  <si>
    <t>5.1.2.3.238</t>
  </si>
  <si>
    <t>5.1.2.3.239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</si>
  <si>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</si>
  <si>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</si>
  <si>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</si>
  <si>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cartón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</si>
  <si>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</si>
  <si>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</si>
  <si>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</si>
  <si>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Mercancias adquiridas para su comercialización</t>
  </si>
  <si>
    <t>Otros productos adquiridos como materia prima</t>
  </si>
  <si>
    <t>5.1.2.4</t>
  </si>
  <si>
    <t>MATERIALES Y ARTÍCULOS DE CONSTRUCCIÓN Y DE REPARACIÓN</t>
  </si>
  <si>
    <t>5.1.2.4.241</t>
  </si>
  <si>
    <t>5.1.2.4.242</t>
  </si>
  <si>
    <t>5.1.2.4.243</t>
  </si>
  <si>
    <t>5.1.2.4.244</t>
  </si>
  <si>
    <t>5.1.2.4.245</t>
  </si>
  <si>
    <t>5.1.2.4.246</t>
  </si>
  <si>
    <t>5.1.2.4.247</t>
  </si>
  <si>
    <t>5.1.2.4.248</t>
  </si>
  <si>
    <t>5.1.2.4.249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</si>
  <si>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</si>
  <si>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</si>
  <si>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</si>
  <si>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</si>
  <si>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</si>
  <si>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</si>
  <si>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</si>
  <si>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</si>
  <si>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</si>
  <si>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5.1.2.5</t>
  </si>
  <si>
    <t xml:space="preserve">PRODUCTOS QUÍMICOS, FARMACÉUTICOS Y DE LABOTATORIO    </t>
  </si>
  <si>
    <t>5.1.2.5.251</t>
  </si>
  <si>
    <t>5.1.2.5.252</t>
  </si>
  <si>
    <t>5.1.2.5.253</t>
  </si>
  <si>
    <t>5.1.2.5.254</t>
  </si>
  <si>
    <t>5.1.2.5.255</t>
  </si>
  <si>
    <t>5.1.2.5.256</t>
  </si>
  <si>
    <t>5.1.2.5.259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</si>
  <si>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</si>
  <si>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</si>
  <si>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</si>
  <si>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</si>
  <si>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</si>
  <si>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</si>
  <si>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</si>
  <si>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5.1.2.6</t>
  </si>
  <si>
    <t>COMBUSTIBLES, LUBRICANTES Y ADITIVOS</t>
  </si>
  <si>
    <t>5.1.2.6.261</t>
  </si>
  <si>
    <t>5.1.2.6.262</t>
  </si>
  <si>
    <t>Combustibles, lubricantes y aditivos</t>
  </si>
  <si>
    <t>Carbón y sus derivados</t>
  </si>
  <si>
    <t>5.1.2.7</t>
  </si>
  <si>
    <t>5.1.2.7.271</t>
  </si>
  <si>
    <t>5.1.2.7.272</t>
  </si>
  <si>
    <t>5.1.2.7.273</t>
  </si>
  <si>
    <t>5.1.2.7.274</t>
  </si>
  <si>
    <t>5.1.2.7.275</t>
  </si>
  <si>
    <t>VESTUARIO, BLANCOS, PRENDAS DE PROTECCIÓN Y ARTÍCULOS DEPORTIVOS</t>
  </si>
  <si>
    <t>Vestuarios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</si>
  <si>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</si>
  <si>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</si>
  <si>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</si>
  <si>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</si>
  <si>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5.1.2.8</t>
  </si>
  <si>
    <t>MATERIALES Y SUMINISTROS PARA SEGURIDAD</t>
  </si>
  <si>
    <t>5.1.2.8.281</t>
  </si>
  <si>
    <t>5.1.2.8.282</t>
  </si>
  <si>
    <t>5.1.2.8.283</t>
  </si>
  <si>
    <t>Sustancias y materiales explosivos</t>
  </si>
  <si>
    <t>Materiales de seguridad pública</t>
  </si>
  <si>
    <t>Prendas de protección para seguridad pública y nacional</t>
  </si>
  <si>
    <t>5.1.2.9</t>
  </si>
  <si>
    <t>HERRAMIENTAS, REFACCIONES Y ACCESORIOS MENORES</t>
  </si>
  <si>
    <t>5.1.2.9.291</t>
  </si>
  <si>
    <t>5.1.2.9.292</t>
  </si>
  <si>
    <t>5.1.2.9.293</t>
  </si>
  <si>
    <t>5.1.2.9.294</t>
  </si>
  <si>
    <t>5.1.2.9.295</t>
  </si>
  <si>
    <t>5.1.2.9.296</t>
  </si>
  <si>
    <t>5.1.2.9.297</t>
  </si>
  <si>
    <t>5.1.2.9.298</t>
  </si>
  <si>
    <t>5.1.2.9.299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</si>
  <si>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</si>
  <si>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</si>
  <si>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</si>
  <si>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</si>
  <si>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</si>
  <si>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</si>
  <si>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</si>
  <si>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</si>
  <si>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</si>
  <si>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5.1.3       SERVICIOS GENERALES</t>
  </si>
  <si>
    <t>5.1.3.1</t>
  </si>
  <si>
    <t>SERVICIOS BÁSICOS</t>
  </si>
  <si>
    <t>5.1.3.1.311</t>
  </si>
  <si>
    <t>5.1.3.1.312</t>
  </si>
  <si>
    <t>5.1.3.1.313</t>
  </si>
  <si>
    <t>5.1.3.1.314</t>
  </si>
  <si>
    <t>5.1.3.1.315</t>
  </si>
  <si>
    <t>5.1.3.1.316</t>
  </si>
  <si>
    <t>5.1.3.1.317</t>
  </si>
  <si>
    <t>5.1.3.1.318</t>
  </si>
  <si>
    <t>5.1.3.1.319</t>
  </si>
  <si>
    <t>Energía Eléctrica</t>
  </si>
  <si>
    <t>Gas</t>
  </si>
  <si>
    <t>Agua</t>
  </si>
  <si>
    <t>Telefonía tradicional</t>
  </si>
  <si>
    <t>Telefonía celular</t>
  </si>
  <si>
    <t>Servicio de telecomunicaciones y satélites</t>
  </si>
  <si>
    <t>Servicios de acceso a internet, redes y procesamiento de información</t>
  </si>
  <si>
    <t>Servicios postales y telegráficos</t>
  </si>
  <si>
    <t>servicios integrales y otros servicios</t>
  </si>
  <si>
    <t>5.1.3.2</t>
  </si>
  <si>
    <t>SERVICIOS DE ARRENDAMIENTO</t>
  </si>
  <si>
    <t>5.1.3.2.321</t>
  </si>
  <si>
    <t>5.1.3.2.322</t>
  </si>
  <si>
    <t>5.1.3.2.323</t>
  </si>
  <si>
    <t>5.1.3.2.324</t>
  </si>
  <si>
    <t>5.1.3.2.325</t>
  </si>
  <si>
    <t>5.1.3.2.326</t>
  </si>
  <si>
    <t>5.1.3.2.327</t>
  </si>
  <si>
    <t>5.1.3.2.328</t>
  </si>
  <si>
    <t>5.1.3.2.329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</si>
  <si>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</si>
  <si>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</si>
  <si>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</si>
  <si>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</si>
  <si>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</si>
  <si>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</si>
  <si>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</si>
  <si>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</si>
  <si>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</si>
  <si>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5.1.3.3</t>
  </si>
  <si>
    <t>SERVICIOS PROFESIONALES, CIENTIFICOS Y TÉCNICOS Y OTROS SERVICIOS</t>
  </si>
  <si>
    <t>5.1.3.3.331</t>
  </si>
  <si>
    <t>5.1.3.3.332</t>
  </si>
  <si>
    <t>5.1.3.3.333</t>
  </si>
  <si>
    <t>5.1.3.3.334</t>
  </si>
  <si>
    <t>5.1.3.3.335</t>
  </si>
  <si>
    <t>5.1.3.3.336</t>
  </si>
  <si>
    <t>5.1.3.3.337</t>
  </si>
  <si>
    <t>5.1.3.3.338</t>
  </si>
  <si>
    <t>5.1.3.3.339</t>
  </si>
  <si>
    <t xml:space="preserve">Servicios legales, de contabilidad, auditoría y relacionados </t>
  </si>
  <si>
    <t>Servicios de diseño, arquitectura, ingenieria y actividades relacionadas</t>
  </si>
  <si>
    <t>Servicios de consultoría administrativa, procesos, técnica y en tecnologías de la información</t>
  </si>
  <si>
    <t>Servicios de capacitación</t>
  </si>
  <si>
    <t>Servicios de investigación cientifica y desarrollo</t>
  </si>
  <si>
    <t>Servicios de apoyo administrativo, fotocopiado e impresión</t>
  </si>
  <si>
    <t>Servicios de protección y seguridad</t>
  </si>
  <si>
    <t>Servicios de vigilancia</t>
  </si>
  <si>
    <t xml:space="preserve">Servicios profesionales, cientificos y técnicos </t>
  </si>
  <si>
    <t>5.1.3.4</t>
  </si>
  <si>
    <t>SERVICIOS FINANCIEROS, BANCARIOS Y COMERCIALES</t>
  </si>
  <si>
    <t>5.1.3.4.341</t>
  </si>
  <si>
    <t>5.1.3.4.342</t>
  </si>
  <si>
    <t>5.1.3.4.343</t>
  </si>
  <si>
    <t>5.1.3.4.344</t>
  </si>
  <si>
    <t>5.1.3.4.345</t>
  </si>
  <si>
    <t>5.1.3.4.346</t>
  </si>
  <si>
    <t>5.1.3.4.347</t>
  </si>
  <si>
    <t>5.1.3.4.348</t>
  </si>
  <si>
    <t>5.1.3.4.349</t>
  </si>
  <si>
    <t>Servicios financieros y bancarios</t>
  </si>
  <si>
    <t>Servicios de conbranza, investigación crediticia y similar</t>
  </si>
  <si>
    <t>Servicios de recaudación, traslado y custodia de valores</t>
  </si>
  <si>
    <t>Servicios de responsabilidad patrimonial y fianzas</t>
  </si>
  <si>
    <t>Seguro de bienes patrimoniales</t>
  </si>
  <si>
    <t>Almacenaje, envase y embalaje</t>
  </si>
  <si>
    <t>Fletes y maniobras</t>
  </si>
  <si>
    <t>Comisiones por ventas</t>
  </si>
  <si>
    <t>Otros servicios financieros, bancarios y comerciales integrales</t>
  </si>
  <si>
    <t>5.1.3.5</t>
  </si>
  <si>
    <t>SERVICIO DE INSTALACIÓN, REPARACIÓN, MANTENIMIENTO Y CONSERVACIÓN</t>
  </si>
  <si>
    <t>5.1.3.5.351</t>
  </si>
  <si>
    <t>5.1.3.5.352</t>
  </si>
  <si>
    <t>5.1.3.5.353</t>
  </si>
  <si>
    <t>5.1.3.5.354</t>
  </si>
  <si>
    <t>5.1.3.5.355</t>
  </si>
  <si>
    <t>5.1.3.5.356</t>
  </si>
  <si>
    <t>5.1.3.5.357</t>
  </si>
  <si>
    <t>5.1.3.5.358</t>
  </si>
  <si>
    <t>5.1.3.5.359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</si>
  <si>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</si>
  <si>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</si>
  <si>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tecnologías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</si>
  <si>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</si>
  <si>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</si>
  <si>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</si>
  <si>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</si>
  <si>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</si>
  <si>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</si>
  <si>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5.1.3.6</t>
  </si>
  <si>
    <t>SERVICIOS DE COMUNICACIÓN SOCIAL Y PUBLICIDAD</t>
  </si>
  <si>
    <t>5.1.3.6.361</t>
  </si>
  <si>
    <t>5.1.3.6.363</t>
  </si>
  <si>
    <t>5.1.3.6.364</t>
  </si>
  <si>
    <t>5.1.3.6.365</t>
  </si>
  <si>
    <t>5.1.3.6.366</t>
  </si>
  <si>
    <t>5.1.3.6.369</t>
  </si>
  <si>
    <t>5.1.3.6.362</t>
  </si>
  <si>
    <t>Difusión por radio, televisión y otros medios de mensajes sobre programas y actividades gubernamentales</t>
  </si>
  <si>
    <t>Difusión por radio, televisión y otros medios de mensajes comerciales para promover la venta de bienes y servicios</t>
  </si>
  <si>
    <t>Servicios de creatividad, preproducción y producción de publicidad, excepto internet</t>
  </si>
  <si>
    <t>Servicios de revelado de fotografías</t>
  </si>
  <si>
    <t>Servicios de la industria filmica, del sonido y del video</t>
  </si>
  <si>
    <t>Servicios de creación y difusión de contenido exclusivamente a través de internet</t>
  </si>
  <si>
    <t>Otros servicios de información</t>
  </si>
  <si>
    <t>5.1.3.7</t>
  </si>
  <si>
    <t>SERVICIOS DE TRASLADO Y VIATICOS</t>
  </si>
  <si>
    <t>Pasajes aéreos</t>
  </si>
  <si>
    <t>Pasajes terrestres</t>
  </si>
  <si>
    <t>Pasajes maritimos, lacustres y fluviales</t>
  </si>
  <si>
    <t>Autotransporte</t>
  </si>
  <si>
    <t>5.1.3.7.371</t>
  </si>
  <si>
    <t>5.1.3.7.372</t>
  </si>
  <si>
    <t>5.1.3.7.373</t>
  </si>
  <si>
    <t>5.1.3.7.374</t>
  </si>
  <si>
    <t>5.1.3.7.375</t>
  </si>
  <si>
    <t>5.1.3.7.376</t>
  </si>
  <si>
    <t>5.1.3.7.377</t>
  </si>
  <si>
    <t>5.1.3.7.378</t>
  </si>
  <si>
    <t>5.1.3.7.379</t>
  </si>
  <si>
    <t>Gastos de instalación y traslado de menaje</t>
  </si>
  <si>
    <t>Servicios integrales de traslado y viáticos</t>
  </si>
  <si>
    <t>Otros servicios de traslado y hospedaje</t>
  </si>
  <si>
    <t>Viáticos en el extranjero</t>
  </si>
  <si>
    <t>Viáticos en el país</t>
  </si>
  <si>
    <t>5.1.3.8</t>
  </si>
  <si>
    <t>5.1.3.8.381</t>
  </si>
  <si>
    <t>5.1.3.8.382</t>
  </si>
  <si>
    <t>5.1.3.8.383</t>
  </si>
  <si>
    <t>5.1.3.8.384</t>
  </si>
  <si>
    <t>SERVICIOS OFICIALES</t>
  </si>
  <si>
    <t>Gastos de ceremonial</t>
  </si>
  <si>
    <t>Gastos de orden social y cultural</t>
  </si>
  <si>
    <t>Congresos y convenciones</t>
  </si>
  <si>
    <t>Exposiciones</t>
  </si>
  <si>
    <t>Gastos de representación</t>
  </si>
  <si>
    <t>5.1.3.8.385</t>
  </si>
  <si>
    <t>5.1.3.9</t>
  </si>
  <si>
    <t>5.1.3.9.391</t>
  </si>
  <si>
    <t>OTROS SERVICIOS GENERALES</t>
  </si>
  <si>
    <t>Servicios funerarios y de cementerios</t>
  </si>
  <si>
    <t>Impuestos y derechos</t>
  </si>
  <si>
    <t>Impuestos y derechos de importación</t>
  </si>
  <si>
    <t>Sentencias y resoluciones judiciales</t>
  </si>
  <si>
    <t>Penas, multas, accesorios y actualizaciones</t>
  </si>
  <si>
    <t>5.1.3.9.392</t>
  </si>
  <si>
    <t>5.1.3.9.393</t>
  </si>
  <si>
    <t>5.1.3.9.394</t>
  </si>
  <si>
    <t>5.1.3.9.395</t>
  </si>
  <si>
    <t>5.1.3.9.396</t>
  </si>
  <si>
    <t>5.1.3.9.399</t>
  </si>
  <si>
    <t>Otros gastos por responsabilidades</t>
  </si>
  <si>
    <t>Otros servicios generales</t>
  </si>
  <si>
    <t>5.2       TRANSFERENCIAS, ASIGNACIONES, SUBSIDIOS Y OTRAS AYUDAS</t>
  </si>
  <si>
    <t>5.2.1</t>
  </si>
  <si>
    <t>TRANSFERENCIAS INTERNAS Y ASIGANCIONES AL SECTOR PÚBLICO</t>
  </si>
  <si>
    <t>5.2.1.1</t>
  </si>
  <si>
    <t>5.2.1.2</t>
  </si>
  <si>
    <t>Asignaciones al Sector Público</t>
  </si>
  <si>
    <t>Transferencias internas al sector público</t>
  </si>
  <si>
    <t>5.2.2</t>
  </si>
  <si>
    <t>TRANSFERENCIAS AL RESTO DEL SECTOR PÚBLICO</t>
  </si>
  <si>
    <t>5.2.2.1</t>
  </si>
  <si>
    <t>5.2.2.2</t>
  </si>
  <si>
    <t>Transferencias a Entidades Paraestatales</t>
  </si>
  <si>
    <t>Transferencias a Entidades Federativas y Municipios</t>
  </si>
  <si>
    <t>5.2.3</t>
  </si>
  <si>
    <t>SUBSIDIOS Y SUBVENCIONES</t>
  </si>
  <si>
    <t>5.2.3.1</t>
  </si>
  <si>
    <t>5.2.3.2</t>
  </si>
  <si>
    <t xml:space="preserve">Subsidios  </t>
  </si>
  <si>
    <t>Subvenciones</t>
  </si>
  <si>
    <t>5.2.4</t>
  </si>
  <si>
    <t>AYUDAS SOCIALES</t>
  </si>
  <si>
    <t>5.2.4.1</t>
  </si>
  <si>
    <t>5.2.4.2</t>
  </si>
  <si>
    <t>5.2.4.3</t>
  </si>
  <si>
    <t>5.2.4.4</t>
  </si>
  <si>
    <t>Ayudas sociales a personas</t>
  </si>
  <si>
    <t>Becas</t>
  </si>
  <si>
    <t>Ayudas sociales a instituciones</t>
  </si>
  <si>
    <t>Ayudas sociales por desastres naturales y otros siniestros</t>
  </si>
  <si>
    <t>5.2.5</t>
  </si>
  <si>
    <t>PENSIONES Y JUBILACIONES</t>
  </si>
  <si>
    <t>5.2.5.1</t>
  </si>
  <si>
    <t>5.2.5.2</t>
  </si>
  <si>
    <t>5.2.5.9</t>
  </si>
  <si>
    <t xml:space="preserve">Pensiones  </t>
  </si>
  <si>
    <t>Jubilaciones</t>
  </si>
  <si>
    <t>Otras pensiones y jubilaciones</t>
  </si>
  <si>
    <t>5.2.6</t>
  </si>
  <si>
    <t>TRANSFERENCIAS A FIDEICOMISOS MANDATOS Y CONTRATOS ANÁLOGOS</t>
  </si>
  <si>
    <t>5.2.6.1</t>
  </si>
  <si>
    <t>5.2.6.2</t>
  </si>
  <si>
    <t>Transferencias a Fideicomisos Mandatos y Contratos Análogos al Gobierno</t>
  </si>
  <si>
    <t>Transferencias a Fideicomisos Mandatos y Contratos Análogos a Entidades Paraestatales</t>
  </si>
  <si>
    <t>5.2.7</t>
  </si>
  <si>
    <t>TRANSFERENCIAS A SEGURIDAD SOCIAL</t>
  </si>
  <si>
    <t>5.2.7.1</t>
  </si>
  <si>
    <t>Transferencias por obligación de Ley</t>
  </si>
  <si>
    <t>5.2.8</t>
  </si>
  <si>
    <t>DONATIVOS</t>
  </si>
  <si>
    <t>5.2.8.1</t>
  </si>
  <si>
    <t>5.2.8.2</t>
  </si>
  <si>
    <t>5.2.8.3</t>
  </si>
  <si>
    <t>5.2.8.4</t>
  </si>
  <si>
    <t>5.2.8.5</t>
  </si>
  <si>
    <t>Donativos a instituciones sin fines de lucro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</si>
  <si>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</si>
  <si>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</si>
  <si>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</si>
  <si>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Donativos internacionales</t>
  </si>
  <si>
    <t>5.2.9</t>
  </si>
  <si>
    <t>TRANSFERENCIAS AL EXTERIOR</t>
  </si>
  <si>
    <t>5.2.9.1</t>
  </si>
  <si>
    <t>5.2.9.2</t>
  </si>
  <si>
    <t>Transferencias al exterior a gobiernos extranjeros y organismos internacionales</t>
  </si>
  <si>
    <t>Transferencias al sector privado externo</t>
  </si>
  <si>
    <t>5.3      PARTICIPACIONES Y APORTACIONES</t>
  </si>
  <si>
    <t>5.3.1</t>
  </si>
  <si>
    <t>5.3.1.1</t>
  </si>
  <si>
    <t>5.3.1.2</t>
  </si>
  <si>
    <t>Participaciones de la Federación a Entidades Federativas y Municipios</t>
  </si>
  <si>
    <t>Participaciones de las Entidades Federativas a los Municipios</t>
  </si>
  <si>
    <t>5.3.2</t>
  </si>
  <si>
    <t>5.3.2.1</t>
  </si>
  <si>
    <t>5.3.2.2</t>
  </si>
  <si>
    <t>Aportaciones de la Federación a Entidades Federativas y Municipios</t>
  </si>
  <si>
    <t>Aportaciones de las Entidades Federativas a los Municipios</t>
  </si>
  <si>
    <t>5.3.3</t>
  </si>
  <si>
    <t>5.3.3.1</t>
  </si>
  <si>
    <t>5.3.3.2</t>
  </si>
  <si>
    <t>Convenios de Descentralización y otros</t>
  </si>
  <si>
    <t>Convenios de Reasignación</t>
  </si>
  <si>
    <t>5.4       INTERESES, COMISIONES Y OTROS GASTOS DE LA DEUDA PÚBLICA</t>
  </si>
  <si>
    <t>5.4.1</t>
  </si>
  <si>
    <t>5.4.1.1</t>
  </si>
  <si>
    <t>5.4.1.2</t>
  </si>
  <si>
    <t>Intereses de la deuda pública interna</t>
  </si>
  <si>
    <t>Intereses de la deuda pública externa</t>
  </si>
  <si>
    <t>5.4.2</t>
  </si>
  <si>
    <t>COMISIONES DE LA DEUDA PÚBLICA</t>
  </si>
  <si>
    <t>GASTOS DE LA DEUDA PÚBLICA</t>
  </si>
  <si>
    <t>COSTO POR COBERTURAS</t>
  </si>
  <si>
    <t>5.4.3</t>
  </si>
  <si>
    <t>5.4.4</t>
  </si>
  <si>
    <t>5.4.4.1</t>
  </si>
  <si>
    <t>Costo por coberturas</t>
  </si>
  <si>
    <t>5.4.5</t>
  </si>
  <si>
    <t>APOYOS FINANCIEROS</t>
  </si>
  <si>
    <t>5.5       OTROS GASTOS Y PÉRDIDAS EXTRAORDINARIAS</t>
  </si>
  <si>
    <t>5.5.1</t>
  </si>
  <si>
    <t>ESTIMACIONES, DEPRECIACIONES, DETERIOROS, OBSOLESCENCIAS Y AMORTIZACIONES</t>
  </si>
  <si>
    <t>5.5.1.1</t>
  </si>
  <si>
    <t>5.5.1.2</t>
  </si>
  <si>
    <t>5.5.1.3</t>
  </si>
  <si>
    <t>5.5.1.4</t>
  </si>
  <si>
    <t>5.5.1.5</t>
  </si>
  <si>
    <t>5.5.1.6</t>
  </si>
  <si>
    <t>5.5.1.7</t>
  </si>
  <si>
    <t>Estimaciones por pérdidas o deterioro de activos circulantes</t>
  </si>
  <si>
    <t>Estimaciones por pérdidas o deterioro de activos no circulantes</t>
  </si>
  <si>
    <t>Depreciación de bienes inmuebles</t>
  </si>
  <si>
    <t>Depreciación de infraestructura</t>
  </si>
  <si>
    <t>Depreciación de bienes muebles</t>
  </si>
  <si>
    <t>Deterioro de activos biológicos</t>
  </si>
  <si>
    <t>Amortización de activos intangibles</t>
  </si>
  <si>
    <t>5.5.2</t>
  </si>
  <si>
    <t>PROVISIONES</t>
  </si>
  <si>
    <t>5.5.2.1</t>
  </si>
  <si>
    <t>5.5.2.2</t>
  </si>
  <si>
    <t>Provisiones de pasivo a corto plazo</t>
  </si>
  <si>
    <t>Provisiones de pasivo a largo plazo</t>
  </si>
  <si>
    <t>5.5.3</t>
  </si>
  <si>
    <t>DISMINUCIÓN DE INVENTARIOS</t>
  </si>
  <si>
    <t>5.5.3.1</t>
  </si>
  <si>
    <t>5.5.3.2</t>
  </si>
  <si>
    <t>5.5.3.3</t>
  </si>
  <si>
    <t>5.5.3.4</t>
  </si>
  <si>
    <t>5.5.3.5</t>
  </si>
  <si>
    <t>Disminución de inventario de mercancias para venta</t>
  </si>
  <si>
    <t>Disminución de inventario de mercancias terminadas</t>
  </si>
  <si>
    <t>Disminución de inventario de mercancias en proceso de elaboración</t>
  </si>
  <si>
    <t>Disminución de inventario de materias primas, materiales y suministros para producción</t>
  </si>
  <si>
    <t>Disminución de almacen de materiales y suministros de consumo</t>
  </si>
  <si>
    <t>5.5.4</t>
  </si>
  <si>
    <t>AUMENTO POR INSUFICIENCIA DE ESTIMACIONES POR PÉRDIDA O DETERIORO Y OBSOLESCENCIA</t>
  </si>
  <si>
    <t>5.5.4.1</t>
  </si>
  <si>
    <t>Aumento por Insuficiencia de Estimaciones por Pérdida o Deterioro y Obsolescencia</t>
  </si>
  <si>
    <t>5.5.5</t>
  </si>
  <si>
    <t>AUMENTO POR INSUFICIENCIA DE PROVISIONES</t>
  </si>
  <si>
    <t>5.5.5.1</t>
  </si>
  <si>
    <t xml:space="preserve">Aumento por insuficiencia de estimaciones  </t>
  </si>
  <si>
    <t>5.5.9</t>
  </si>
  <si>
    <t xml:space="preserve">OTROS GASTOS  </t>
  </si>
  <si>
    <t>5.5.9.1</t>
  </si>
  <si>
    <t>5.5.9.2</t>
  </si>
  <si>
    <t>5.5.9.3</t>
  </si>
  <si>
    <t>5.5.9.4</t>
  </si>
  <si>
    <t>5.5.9.5</t>
  </si>
  <si>
    <t>5.5.9.6</t>
  </si>
  <si>
    <t>5.5.9.7</t>
  </si>
  <si>
    <t>5.5.9.9</t>
  </si>
  <si>
    <t>Gastos de ejercicios anteriores</t>
  </si>
  <si>
    <t>Pérdidas por responsabilidades</t>
  </si>
  <si>
    <t>Bonificaciones y Descuentos otorgados</t>
  </si>
  <si>
    <t>Diferencias por tipo de cambio negativas en efectivo y equivalente</t>
  </si>
  <si>
    <t>Diferencia de cotizaciones negativas en valores negociables</t>
  </si>
  <si>
    <t>Resultado por posición monetaria</t>
  </si>
  <si>
    <t>Pérdidas por participación patrimonial</t>
  </si>
  <si>
    <t>Otros gastos varios</t>
  </si>
  <si>
    <t>C.P. José Luis Lara Gómez</t>
  </si>
  <si>
    <t>Director de Finanzas</t>
  </si>
  <si>
    <t>Dr. José Eduardo Ponce Ramírez</t>
  </si>
  <si>
    <t xml:space="preserve">                                               Autorizó</t>
  </si>
  <si>
    <t xml:space="preserve">                                  Presidente Municipal</t>
  </si>
  <si>
    <t>5.6.1</t>
  </si>
  <si>
    <t>5.6       INVERSIÓN PÚBLICA</t>
  </si>
  <si>
    <t>INVERSIÓN PÚBLICA NO CAPITALIZABLE</t>
  </si>
  <si>
    <t>5.6.1.1</t>
  </si>
  <si>
    <t>5.6.1.2</t>
  </si>
  <si>
    <t>5.6.1.3</t>
  </si>
  <si>
    <t>5.6.1.4</t>
  </si>
  <si>
    <t>5.6.1.5</t>
  </si>
  <si>
    <t>Const. Pza. Primera Etapa Nuevo Álamo</t>
  </si>
  <si>
    <t>Amplización red de energía eléctrica El Moral</t>
  </si>
  <si>
    <t>Rehabilitación camino Ejido Soriano</t>
  </si>
  <si>
    <t>Acondicionamiento terraceria Quiotes</t>
  </si>
  <si>
    <t>Drenaje sanitario Puesto de San Antonio</t>
  </si>
  <si>
    <t>PID 2014</t>
  </si>
  <si>
    <t>5.6.1.6</t>
  </si>
  <si>
    <t>5.6.1.7</t>
  </si>
  <si>
    <t>5.6.1.8</t>
  </si>
  <si>
    <t>5.6.1.9</t>
  </si>
  <si>
    <t>5.6.1.10</t>
  </si>
  <si>
    <t>5.6.1.11</t>
  </si>
  <si>
    <t>5.6.1.12</t>
  </si>
  <si>
    <t>5.6.1.13</t>
  </si>
  <si>
    <t>5.6.1.14</t>
  </si>
  <si>
    <t>5.6.1.15</t>
  </si>
  <si>
    <t>5.6.1.16</t>
  </si>
  <si>
    <t>5.6.1.19</t>
  </si>
  <si>
    <t>5.6.1.20</t>
  </si>
  <si>
    <t>5.6.1.21</t>
  </si>
  <si>
    <t>5.6.1.22</t>
  </si>
  <si>
    <t>5.6.1.23</t>
  </si>
  <si>
    <t>5.6.1.24</t>
  </si>
  <si>
    <t>5.6.1.25</t>
  </si>
  <si>
    <t>5.6.1.27</t>
  </si>
  <si>
    <t>5.6.1.28</t>
  </si>
  <si>
    <t>5.6.1.26</t>
  </si>
  <si>
    <t>5.6.1.29</t>
  </si>
  <si>
    <t>5.6.1.30</t>
  </si>
  <si>
    <t>5.6.1.33</t>
  </si>
  <si>
    <t>5.6.1.34</t>
  </si>
  <si>
    <t>5.6.1.35</t>
  </si>
  <si>
    <t>5.6.1.36</t>
  </si>
  <si>
    <t>5.6.1.37</t>
  </si>
  <si>
    <t>5.6.1.38</t>
  </si>
  <si>
    <t>5.6.1.39</t>
  </si>
  <si>
    <t>5.6.1.40</t>
  </si>
  <si>
    <t>5.6.1.41</t>
  </si>
  <si>
    <t>5.6.1.42</t>
  </si>
  <si>
    <t>Esrructura techado Sec. Tec. Lindero</t>
  </si>
  <si>
    <t>Mejoramiento de calle acc. Prim. El Blanco</t>
  </si>
  <si>
    <t>Pavimentación camino Zamorano-Fuerteño 1er. Etapa</t>
  </si>
  <si>
    <t>Const. Emp. Ast. Tep. Inc. Agua</t>
  </si>
  <si>
    <t>Urbanización calles paro Noria</t>
  </si>
  <si>
    <t>Const. Guarniciones banqueta primaria 3ra. Etapa Santa Rosa</t>
  </si>
  <si>
    <t>Const. De banqueta calle salida Pila Peña Colorada</t>
  </si>
  <si>
    <t>Const. Aula prim rural Vista Hermosa</t>
  </si>
  <si>
    <t>omplem. Calle salida Pila</t>
  </si>
  <si>
    <t>Const. Guarn. Banqueta Pinos Nuevo Rumbo</t>
  </si>
  <si>
    <t>Term. Cub. Casa Ejidal Lindero</t>
  </si>
  <si>
    <t>Const. Banqueta acceso clínica municipal</t>
  </si>
  <si>
    <t>5.6.1.18</t>
  </si>
  <si>
    <t>5.6.1.17</t>
  </si>
  <si>
    <t>5.6.1.31</t>
  </si>
  <si>
    <t>5.6.1.32</t>
  </si>
  <si>
    <t>Rehabilitación calle principal México Lindo</t>
  </si>
  <si>
    <t>Const. Cub. Base de arcotecho jardín de niños México Lindo</t>
  </si>
  <si>
    <t>Alumbrado público camino acceso México Lindo</t>
  </si>
  <si>
    <t>Circ. Trifa p/cont. Sub. Francisco I Madero</t>
  </si>
  <si>
    <t>Complemento red elect. Plaza Soriano</t>
  </si>
  <si>
    <t>Rehabilitación Unidad Deportiva Potrero Galeras</t>
  </si>
  <si>
    <t>PID 2015</t>
  </si>
  <si>
    <t>Aportación municipal CDI 2015</t>
  </si>
  <si>
    <t>CDI 2015</t>
  </si>
  <si>
    <t>Convenio obras electrificación CFE FISM 2015</t>
  </si>
  <si>
    <t>Ampl. Red drenaje sanitario 2da etapa Quiotes</t>
  </si>
  <si>
    <t>Compl. Puesta en funcionamiento planta tratadora El</t>
  </si>
  <si>
    <t>Const. Red drenaje sanitario 1ra etapa Tierra Dura</t>
  </si>
  <si>
    <t>Const. Drenaje 1ra. Etapa Pie Cruz Colón</t>
  </si>
  <si>
    <t>Ampl. Red drenaje sanitario 2da etapa Blanco</t>
  </si>
  <si>
    <t>FIMS 2015</t>
  </si>
  <si>
    <t>Construcción 2 aulas didactivas Esc. Tec. Crsitobal Colón</t>
  </si>
  <si>
    <t>FAM 2014</t>
  </si>
  <si>
    <t>Construcción arcotecho prepa UAQ Ajuchitlán</t>
  </si>
  <si>
    <t>Const. Cub. Base de arcotecho prim. Quiotes</t>
  </si>
  <si>
    <t>Const. Cub. Base de arcotecho plaza cívica E. Patria</t>
  </si>
  <si>
    <t>Const. Arcotecho prim. Cristobal Colón Galeras</t>
  </si>
  <si>
    <t>GEQ 2015</t>
  </si>
  <si>
    <t>Ampliación red de energia eléctrica Quiotes</t>
  </si>
  <si>
    <t>Ampliación red de energia eléctrica Vista Hermosa</t>
  </si>
  <si>
    <t>Ampliación red de energia eléctrica Puesta de en medio</t>
  </si>
  <si>
    <t>Ampliación red de energia eléctrica Vista Esperanza</t>
  </si>
  <si>
    <t>Ampliación red de energia eléctrica C. Benitos</t>
  </si>
  <si>
    <t>FIMS 2014</t>
  </si>
  <si>
    <t>Mejoramiento de calles Fco. I Madero, E. Zapata</t>
  </si>
  <si>
    <t>Planta tratadora de aguas residuales San Vicente</t>
  </si>
  <si>
    <t>Empréstito</t>
  </si>
  <si>
    <t>Elaboración estudios y proyectos ejecutivo Sistema alcantarillado</t>
  </si>
  <si>
    <t>FISM 2014</t>
  </si>
  <si>
    <t>Impuesto sobre Fraccionamientos, condominios, y por la Fusión, división y subdivisión y relotificación de los predios</t>
  </si>
  <si>
    <t>4.1.9      INGRESOS NO COMPRENDIDOS EN LAS FRACCIONES DE LA LEY DE INGRESOS CAUSADOS EN EJERCICIOS FISCALES ANTERIORES PENDIENTES DE LIQUIDACIÓN O PAGO</t>
  </si>
  <si>
    <t>ESTADO DE INGRESOS Y EGRESOS DEL: 01 AL 31 DE DICIEMBRE DE 2015</t>
  </si>
  <si>
    <t>ESTADO DE ACTIVIDADES AL 31 DE DICIEMBRE DE 2015</t>
  </si>
  <si>
    <t>ESTADO DE ACTIVIDADES AL 31  DE DICIEMBRE DE 2015</t>
  </si>
  <si>
    <t>Rehabilitación Varias calles diferentes comunidades</t>
  </si>
  <si>
    <t>ESTADO DE ACTIVIDADES AL 31 DICIEMBRE DE 2015</t>
  </si>
  <si>
    <t>SÍndico</t>
  </si>
  <si>
    <t xml:space="preserve">                        C. Jóse Alejandro Ochoa Valencia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</si>
</sst>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9">
    <xf numFmtId="0" fontId="0" fillId="0" borderId="0" xfId="0"/>
    <xf numFmtId="0" fontId="0" fillId="0" borderId="1" xfId="0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43" fontId="0" fillId="0" borderId="1" xfId="1" applyFont="1" applyBorder="1"/>
    <xf numFmtId="43" fontId="0" fillId="0" borderId="11" xfId="1" applyFont="1" applyBorder="1"/>
    <xf numFmtId="14" fontId="0" fillId="0" borderId="10" xfId="0" quotePrefix="1" applyNumberForma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43" fontId="2" fillId="0" borderId="12" xfId="1" applyFont="1" applyBorder="1"/>
    <xf numFmtId="43" fontId="2" fillId="0" borderId="13" xfId="1" applyFont="1" applyBorder="1"/>
    <xf numFmtId="43" fontId="2" fillId="0" borderId="1" xfId="1" applyFont="1" applyBorder="1"/>
    <xf numFmtId="14" fontId="2" fillId="0" borderId="10" xfId="0" quotePrefix="1" applyNumberFormat="1" applyFont="1" applyBorder="1" applyAlignment="1">
      <alignment horizontal="center"/>
    </xf>
    <xf numFmtId="43" fontId="2" fillId="2" borderId="1" xfId="1" applyFont="1" applyFill="1" applyBorder="1"/>
    <xf numFmtId="16" fontId="0" fillId="0" borderId="1" xfId="0" quotePrefix="1" applyNumberFormat="1" applyBorder="1"/>
    <xf numFmtId="43" fontId="0" fillId="0" borderId="1" xfId="0" applyNumberFormat="1" applyBorder="1"/>
    <xf numFmtId="43" fontId="2" fillId="2" borderId="27" xfId="0" applyNumberFormat="1" applyFont="1" applyFill="1" applyBorder="1"/>
    <xf numFmtId="0" fontId="0" fillId="0" borderId="29" xfId="0" applyBorder="1"/>
    <xf numFmtId="0" fontId="0" fillId="2" borderId="30" xfId="0" applyFill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Font="1" applyBorder="1" applyAlignment="1"/>
    <xf numFmtId="0" fontId="0" fillId="0" borderId="0" xfId="0" applyBorder="1" applyAlignment="1">
      <alignment horizontal="center" wrapText="1"/>
    </xf>
    <xf numFmtId="0" fontId="0" fillId="0" borderId="18" xfId="0" applyBorder="1" applyAlignment="1"/>
    <xf numFmtId="0" fontId="2" fillId="0" borderId="20" xfId="0" applyFont="1" applyBorder="1" applyAlignment="1"/>
    <xf numFmtId="0" fontId="2" fillId="0" borderId="20" xfId="0" applyFont="1" applyBorder="1" applyAlignment="1">
      <alignment wrapText="1"/>
    </xf>
    <xf numFmtId="0" fontId="2" fillId="0" borderId="15" xfId="0" applyFont="1" applyBorder="1" applyAlignment="1"/>
    <xf numFmtId="0" fontId="2" fillId="0" borderId="15" xfId="0" applyFont="1" applyBorder="1" applyAlignment="1">
      <alignment wrapText="1"/>
    </xf>
    <xf numFmtId="0" fontId="0" fillId="0" borderId="20" xfId="0" applyBorder="1" applyAlignment="1">
      <alignment wrapText="1"/>
    </xf>
    <xf numFmtId="0" fontId="2" fillId="0" borderId="17" xfId="0" applyFont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2" fillId="0" borderId="38" xfId="0" applyFont="1" applyBorder="1" applyAlignment="1">
      <alignment horizontal="left"/>
    </xf>
    <xf numFmtId="0" fontId="0" fillId="0" borderId="39" xfId="0" applyBorder="1" applyAlignment="1">
      <alignment horizontal="center"/>
    </xf>
    <xf numFmtId="14" fontId="2" fillId="0" borderId="39" xfId="0" quotePrefix="1" applyNumberFormat="1" applyFont="1" applyBorder="1" applyAlignment="1">
      <alignment horizontal="left"/>
    </xf>
    <xf numFmtId="14" fontId="0" fillId="0" borderId="39" xfId="0" quotePrefix="1" applyNumberFormat="1" applyBorder="1" applyAlignment="1">
      <alignment horizontal="center"/>
    </xf>
    <xf numFmtId="14" fontId="2" fillId="0" borderId="39" xfId="0" applyNumberFormat="1" applyFont="1" applyFill="1" applyBorder="1" applyAlignment="1">
      <alignment horizontal="left"/>
    </xf>
    <xf numFmtId="0" fontId="0" fillId="0" borderId="39" xfId="0" applyFont="1" applyBorder="1" applyAlignment="1">
      <alignment horizontal="right"/>
    </xf>
    <xf numFmtId="0" fontId="0" fillId="0" borderId="39" xfId="0" applyBorder="1" applyAlignment="1">
      <alignment horizontal="right"/>
    </xf>
    <xf numFmtId="0" fontId="2" fillId="0" borderId="39" xfId="0" applyFont="1" applyBorder="1" applyAlignment="1"/>
    <xf numFmtId="2" fontId="0" fillId="0" borderId="39" xfId="1" applyNumberFormat="1" applyFont="1" applyBorder="1"/>
    <xf numFmtId="43" fontId="2" fillId="0" borderId="39" xfId="1" applyFont="1" applyBorder="1"/>
    <xf numFmtId="43" fontId="0" fillId="0" borderId="39" xfId="1" applyFont="1" applyBorder="1"/>
    <xf numFmtId="2" fontId="2" fillId="0" borderId="39" xfId="0" applyNumberFormat="1" applyFont="1" applyBorder="1" applyAlignment="1"/>
    <xf numFmtId="2" fontId="0" fillId="0" borderId="39" xfId="0" applyNumberFormat="1" applyFont="1" applyFill="1" applyBorder="1" applyAlignment="1"/>
    <xf numFmtId="43" fontId="2" fillId="0" borderId="39" xfId="1" applyFont="1" applyBorder="1" applyAlignment="1"/>
    <xf numFmtId="43" fontId="1" fillId="0" borderId="39" xfId="1" applyFont="1" applyBorder="1" applyAlignment="1"/>
    <xf numFmtId="2" fontId="0" fillId="0" borderId="39" xfId="1" applyNumberFormat="1" applyFont="1" applyBorder="1" applyAlignment="1">
      <alignment wrapText="1"/>
    </xf>
    <xf numFmtId="43" fontId="2" fillId="0" borderId="39" xfId="1" applyFont="1" applyBorder="1" applyAlignment="1">
      <alignment wrapText="1"/>
    </xf>
    <xf numFmtId="43" fontId="0" fillId="0" borderId="39" xfId="1" applyFont="1" applyBorder="1" applyAlignment="1">
      <alignment wrapText="1"/>
    </xf>
    <xf numFmtId="2" fontId="2" fillId="0" borderId="39" xfId="0" applyNumberFormat="1" applyFont="1" applyBorder="1" applyAlignment="1">
      <alignment wrapText="1"/>
    </xf>
    <xf numFmtId="2" fontId="0" fillId="0" borderId="39" xfId="0" applyNumberFormat="1" applyFont="1" applyBorder="1" applyAlignment="1">
      <alignment wrapText="1"/>
    </xf>
    <xf numFmtId="43" fontId="1" fillId="0" borderId="39" xfId="1" applyFont="1" applyBorder="1" applyAlignment="1">
      <alignment wrapText="1"/>
    </xf>
    <xf numFmtId="0" fontId="2" fillId="0" borderId="39" xfId="0" applyFont="1" applyBorder="1" applyAlignment="1">
      <alignment wrapText="1"/>
    </xf>
    <xf numFmtId="43" fontId="2" fillId="2" borderId="1" xfId="0" applyNumberFormat="1" applyFont="1" applyFill="1" applyBorder="1" applyAlignment="1"/>
    <xf numFmtId="43" fontId="2" fillId="2" borderId="1" xfId="1" applyFont="1" applyFill="1" applyBorder="1" applyAlignment="1">
      <alignment wrapText="1"/>
    </xf>
    <xf numFmtId="2" fontId="2" fillId="0" borderId="38" xfId="1" applyNumberFormat="1" applyFont="1" applyBorder="1"/>
    <xf numFmtId="2" fontId="2" fillId="0" borderId="38" xfId="1" applyNumberFormat="1" applyFont="1" applyBorder="1" applyAlignment="1">
      <alignment wrapText="1"/>
    </xf>
    <xf numFmtId="2" fontId="2" fillId="0" borderId="39" xfId="1" applyNumberFormat="1" applyFont="1" applyFill="1" applyBorder="1" applyAlignment="1"/>
    <xf numFmtId="43" fontId="2" fillId="0" borderId="38" xfId="1" applyFont="1" applyBorder="1" applyAlignment="1">
      <alignment wrapText="1"/>
    </xf>
    <xf numFmtId="43" fontId="2" fillId="0" borderId="38" xfId="1" applyFont="1" applyBorder="1"/>
    <xf numFmtId="43" fontId="1" fillId="0" borderId="39" xfId="1" applyFont="1" applyBorder="1"/>
    <xf numFmtId="2" fontId="1" fillId="0" borderId="39" xfId="1" applyNumberFormat="1" applyFont="1" applyBorder="1"/>
    <xf numFmtId="2" fontId="1" fillId="0" borderId="39" xfId="1" applyNumberFormat="1" applyFont="1" applyBorder="1" applyAlignment="1">
      <alignment wrapText="1"/>
    </xf>
    <xf numFmtId="2" fontId="2" fillId="0" borderId="39" xfId="1" applyNumberFormat="1" applyFont="1" applyBorder="1" applyAlignment="1"/>
    <xf numFmtId="2" fontId="2" fillId="0" borderId="39" xfId="1" applyNumberFormat="1" applyFont="1" applyBorder="1" applyAlignment="1">
      <alignment wrapText="1"/>
    </xf>
    <xf numFmtId="2" fontId="2" fillId="0" borderId="39" xfId="0" applyNumberFormat="1" applyFont="1" applyFill="1" applyBorder="1" applyAlignment="1"/>
    <xf numFmtId="2" fontId="1" fillId="0" borderId="39" xfId="1" applyNumberFormat="1" applyFont="1" applyBorder="1" applyAlignment="1"/>
    <xf numFmtId="14" fontId="0" fillId="0" borderId="39" xfId="0" applyNumberFormat="1" applyFont="1" applyFill="1" applyBorder="1" applyAlignment="1">
      <alignment horizontal="left"/>
    </xf>
    <xf numFmtId="2" fontId="1" fillId="0" borderId="39" xfId="1" applyNumberFormat="1" applyFont="1" applyFill="1" applyBorder="1" applyAlignment="1"/>
    <xf numFmtId="43" fontId="0" fillId="0" borderId="39" xfId="1" applyFont="1" applyBorder="1" applyAlignment="1"/>
    <xf numFmtId="43" fontId="0" fillId="0" borderId="39" xfId="1" applyFont="1" applyFill="1" applyBorder="1" applyAlignment="1"/>
    <xf numFmtId="0" fontId="0" fillId="0" borderId="0" xfId="0" applyFill="1" applyBorder="1" applyAlignment="1">
      <alignment horizontal="left"/>
    </xf>
    <xf numFmtId="0" fontId="2" fillId="0" borderId="39" xfId="0" applyFont="1" applyBorder="1" applyAlignment="1">
      <alignment horizontal="left"/>
    </xf>
    <xf numFmtId="2" fontId="2" fillId="0" borderId="39" xfId="1" applyNumberFormat="1" applyFont="1" applyBorder="1"/>
    <xf numFmtId="0" fontId="0" fillId="0" borderId="36" xfId="0" applyBorder="1" applyAlignment="1">
      <alignment horizontal="center"/>
    </xf>
    <xf numFmtId="14" fontId="0" fillId="0" borderId="39" xfId="0" applyNumberFormat="1" applyBorder="1" applyAlignment="1">
      <alignment horizontal="center"/>
    </xf>
    <xf numFmtId="14" fontId="0" fillId="0" borderId="39" xfId="0" applyNumberFormat="1" applyFill="1" applyBorder="1" applyAlignment="1">
      <alignment horizontal="center"/>
    </xf>
    <xf numFmtId="14" fontId="0" fillId="0" borderId="39" xfId="0" applyNumberFormat="1" applyFont="1" applyFill="1" applyBorder="1" applyAlignment="1">
      <alignment horizontal="center"/>
    </xf>
    <xf numFmtId="14" fontId="2" fillId="0" borderId="39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/>
    <xf numFmtId="43" fontId="0" fillId="0" borderId="0" xfId="0" applyNumberFormat="1"/>
    <xf numFmtId="43" fontId="2" fillId="0" borderId="39" xfId="1" applyFont="1" applyFill="1" applyBorder="1" applyAlignment="1"/>
    <xf numFmtId="43" fontId="1" fillId="0" borderId="36" xfId="1" applyFont="1" applyBorder="1"/>
    <xf numFmtId="43" fontId="1" fillId="0" borderId="39" xfId="1" applyFont="1" applyFill="1" applyBorder="1" applyAlignment="1"/>
    <xf numFmtId="0" fontId="0" fillId="0" borderId="0" xfId="0" applyBorder="1" applyAlignment="1">
      <alignment horizontal="center"/>
    </xf>
    <xf numFmtId="0" fontId="0" fillId="0" borderId="36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2" fillId="0" borderId="36" xfId="0" applyFont="1" applyBorder="1" applyAlignment="1">
      <alignment horizontal="left" wrapText="1"/>
    </xf>
    <xf numFmtId="0" fontId="2" fillId="0" borderId="35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0" fillId="0" borderId="15" xfId="0" applyBorder="1"/>
    <xf numFmtId="14" fontId="0" fillId="0" borderId="3" xfId="0" quotePrefix="1" applyNumberFormat="1" applyBorder="1" applyAlignment="1">
      <alignment horizontal="center"/>
    </xf>
    <xf numFmtId="43" fontId="0" fillId="0" borderId="4" xfId="1" applyFont="1" applyBorder="1"/>
    <xf numFmtId="43" fontId="0" fillId="0" borderId="5" xfId="1" applyFont="1" applyBorder="1"/>
    <xf numFmtId="43" fontId="2" fillId="0" borderId="12" xfId="1" applyNumberFormat="1" applyFont="1" applyBorder="1"/>
    <xf numFmtId="43" fontId="2" fillId="0" borderId="13" xfId="1" applyNumberFormat="1" applyFont="1" applyBorder="1"/>
    <xf numFmtId="4" fontId="0" fillId="0" borderId="0" xfId="0" applyNumberFormat="1"/>
    <xf numFmtId="43" fontId="2" fillId="0" borderId="0" xfId="0" applyNumberFormat="1" applyFont="1" applyBorder="1" applyAlignment="1">
      <alignment wrapText="1"/>
    </xf>
    <xf numFmtId="4" fontId="2" fillId="0" borderId="38" xfId="1" applyNumberFormat="1" applyFont="1" applyBorder="1"/>
    <xf numFmtId="4" fontId="2" fillId="0" borderId="38" xfId="1" applyNumberFormat="1" applyFont="1" applyBorder="1" applyAlignment="1">
      <alignment wrapText="1"/>
    </xf>
    <xf numFmtId="4" fontId="0" fillId="0" borderId="39" xfId="1" applyNumberFormat="1" applyFont="1" applyBorder="1"/>
    <xf numFmtId="4" fontId="0" fillId="0" borderId="39" xfId="1" applyNumberFormat="1" applyFont="1" applyBorder="1" applyAlignment="1">
      <alignment wrapText="1"/>
    </xf>
    <xf numFmtId="4" fontId="2" fillId="0" borderId="39" xfId="1" applyNumberFormat="1" applyFont="1" applyBorder="1"/>
    <xf numFmtId="4" fontId="2" fillId="0" borderId="39" xfId="1" applyNumberFormat="1" applyFont="1" applyBorder="1" applyAlignment="1">
      <alignment wrapText="1"/>
    </xf>
    <xf numFmtId="4" fontId="2" fillId="0" borderId="39" xfId="1" applyNumberFormat="1" applyFont="1" applyFill="1" applyBorder="1" applyAlignment="1"/>
    <xf numFmtId="4" fontId="2" fillId="0" borderId="39" xfId="0" applyNumberFormat="1" applyFont="1" applyBorder="1" applyAlignment="1">
      <alignment wrapText="1"/>
    </xf>
    <xf numFmtId="4" fontId="2" fillId="0" borderId="39" xfId="0" applyNumberFormat="1" applyFont="1" applyBorder="1" applyAlignment="1"/>
    <xf numFmtId="4" fontId="0" fillId="0" borderId="39" xfId="0" applyNumberFormat="1" applyFont="1" applyFill="1" applyBorder="1" applyAlignment="1"/>
    <xf numFmtId="4" fontId="0" fillId="0" borderId="39" xfId="0" applyNumberFormat="1" applyFont="1" applyBorder="1" applyAlignment="1">
      <alignment wrapText="1"/>
    </xf>
    <xf numFmtId="4" fontId="2" fillId="0" borderId="39" xfId="1" applyNumberFormat="1" applyFont="1" applyBorder="1" applyAlignment="1"/>
    <xf numFmtId="4" fontId="1" fillId="0" borderId="39" xfId="1" applyNumberFormat="1" applyFont="1" applyBorder="1" applyAlignment="1"/>
    <xf numFmtId="4" fontId="1" fillId="0" borderId="39" xfId="1" applyNumberFormat="1" applyFont="1" applyBorder="1" applyAlignment="1">
      <alignment wrapText="1"/>
    </xf>
    <xf numFmtId="4" fontId="2" fillId="2" borderId="1" xfId="0" applyNumberFormat="1" applyFont="1" applyFill="1" applyBorder="1" applyAlignment="1"/>
    <xf numFmtId="4" fontId="2" fillId="2" borderId="1" xfId="1" applyNumberFormat="1" applyFont="1" applyFill="1" applyBorder="1" applyAlignment="1">
      <alignment wrapText="1"/>
    </xf>
    <xf numFmtId="4" fontId="1" fillId="0" borderId="39" xfId="1" applyNumberFormat="1" applyFont="1" applyFill="1" applyBorder="1" applyAlignment="1"/>
    <xf numFmtId="4" fontId="0" fillId="0" borderId="39" xfId="1" applyNumberFormat="1" applyFont="1" applyBorder="1" applyAlignment="1"/>
    <xf numFmtId="4" fontId="0" fillId="0" borderId="39" xfId="0" applyNumberFormat="1" applyFont="1" applyBorder="1" applyAlignment="1"/>
    <xf numFmtId="4" fontId="2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 applyAlignment="1"/>
    <xf numFmtId="4" fontId="1" fillId="0" borderId="39" xfId="1" applyNumberFormat="1" applyFont="1" applyBorder="1"/>
    <xf numFmtId="4" fontId="0" fillId="0" borderId="39" xfId="1" applyNumberFormat="1" applyFont="1" applyFill="1" applyBorder="1" applyAlignment="1"/>
    <xf numFmtId="4" fontId="2" fillId="0" borderId="39" xfId="0" applyNumberFormat="1" applyFont="1" applyFill="1" applyBorder="1" applyAlignment="1"/>
    <xf numFmtId="43" fontId="0" fillId="0" borderId="0" xfId="0" applyNumberForma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6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4" fontId="1" fillId="0" borderId="36" xfId="1" applyNumberFormat="1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35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43" xfId="0" applyBorder="1" applyAlignment="1"/>
    <xf numFmtId="0" fontId="0" fillId="0" borderId="25" xfId="0" applyBorder="1" applyAlignment="1"/>
    <xf numFmtId="0" fontId="0" fillId="0" borderId="44" xfId="0" applyBorder="1" applyAlignment="1"/>
    <xf numFmtId="4" fontId="0" fillId="0" borderId="0" xfId="0" applyNumberFormat="1" applyBorder="1"/>
    <xf numFmtId="43" fontId="0" fillId="0" borderId="24" xfId="1" applyFont="1" applyBorder="1" applyAlignment="1"/>
    <xf numFmtId="43" fontId="0" fillId="0" borderId="25" xfId="1" applyFont="1" applyBorder="1" applyAlignment="1"/>
    <xf numFmtId="43" fontId="1" fillId="0" borderId="11" xfId="1" applyFont="1" applyFill="1" applyBorder="1"/>
    <xf numFmtId="164" fontId="0" fillId="0" borderId="1" xfId="1" applyNumberFormat="1" applyFont="1" applyBorder="1"/>
    <xf numFmtId="164" fontId="1" fillId="0" borderId="26" xfId="1" applyNumberFormat="1" applyFont="1" applyBorder="1" applyAlignment="1"/>
    <xf numFmtId="164" fontId="1" fillId="0" borderId="1" xfId="1" applyNumberFormat="1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8" xfId="0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0" fillId="0" borderId="41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4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43" fontId="2" fillId="0" borderId="24" xfId="1" applyFont="1" applyBorder="1" applyAlignment="1">
      <alignment horizontal="center"/>
    </xf>
    <xf numFmtId="43" fontId="2" fillId="0" borderId="25" xfId="1" applyFont="1" applyBorder="1" applyAlignment="1">
      <alignment horizontal="center"/>
    </xf>
    <xf numFmtId="43" fontId="2" fillId="0" borderId="26" xfId="1" applyFont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42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36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0" fillId="0" borderId="36" xfId="0" applyFont="1" applyBorder="1" applyAlignment="1">
      <alignment horizontal="left"/>
    </xf>
    <xf numFmtId="0" fontId="0" fillId="0" borderId="35" xfId="0" applyFont="1" applyBorder="1" applyAlignment="1">
      <alignment horizontal="left"/>
    </xf>
    <xf numFmtId="0" fontId="0" fillId="0" borderId="36" xfId="0" applyFont="1" applyFill="1" applyBorder="1" applyAlignment="1">
      <alignment horizontal="left"/>
    </xf>
    <xf numFmtId="0" fontId="0" fillId="0" borderId="35" xfId="0" applyFont="1" applyFill="1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37" xfId="0" applyFill="1" applyBorder="1" applyAlignment="1">
      <alignment horizontal="center" wrapText="1"/>
    </xf>
    <xf numFmtId="0" fontId="0" fillId="2" borderId="40" xfId="0" applyFill="1" applyBorder="1" applyAlignment="1">
      <alignment horizontal="center" wrapText="1"/>
    </xf>
    <xf numFmtId="0" fontId="0" fillId="2" borderId="32" xfId="0" applyFill="1" applyBorder="1" applyAlignment="1">
      <alignment horizontal="center" wrapText="1"/>
    </xf>
    <xf numFmtId="0" fontId="0" fillId="2" borderId="33" xfId="0" applyFill="1" applyBorder="1" applyAlignment="1">
      <alignment horizontal="center" wrapText="1"/>
    </xf>
    <xf numFmtId="0" fontId="2" fillId="0" borderId="37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2" fillId="0" borderId="36" xfId="0" applyFont="1" applyBorder="1" applyAlignment="1">
      <alignment horizontal="left" wrapText="1"/>
    </xf>
    <xf numFmtId="0" fontId="2" fillId="0" borderId="35" xfId="0" applyFont="1" applyBorder="1" applyAlignment="1">
      <alignment horizontal="left" wrapText="1"/>
    </xf>
    <xf numFmtId="0" fontId="0" fillId="0" borderId="36" xfId="0" applyFill="1" applyBorder="1" applyAlignment="1">
      <alignment horizontal="left"/>
    </xf>
    <xf numFmtId="0" fontId="0" fillId="0" borderId="35" xfId="0" applyFill="1" applyBorder="1" applyAlignment="1">
      <alignment horizontal="left"/>
    </xf>
    <xf numFmtId="0" fontId="2" fillId="2" borderId="24" xfId="0" applyFont="1" applyFill="1" applyBorder="1" applyAlignment="1">
      <alignment horizontal="right"/>
    </xf>
    <xf numFmtId="0" fontId="2" fillId="2" borderId="25" xfId="0" applyFont="1" applyFill="1" applyBorder="1" applyAlignment="1">
      <alignment horizontal="right"/>
    </xf>
    <xf numFmtId="0" fontId="2" fillId="2" borderId="26" xfId="0" applyFont="1" applyFill="1" applyBorder="1" applyAlignment="1">
      <alignment horizontal="right"/>
    </xf>
    <xf numFmtId="0" fontId="2" fillId="0" borderId="37" xfId="0" applyFont="1" applyBorder="1" applyAlignment="1">
      <alignment horizontal="left" wrapText="1"/>
    </xf>
    <xf numFmtId="0" fontId="2" fillId="0" borderId="40" xfId="0" applyFont="1" applyBorder="1" applyAlignment="1">
      <alignment horizontal="left" wrapText="1"/>
    </xf>
    <xf numFmtId="0" fontId="0" fillId="0" borderId="36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5" xfId="0" applyFont="1" applyBorder="1" applyAlignment="1">
      <alignment horizontal="left" wrapText="1"/>
    </xf>
    <xf numFmtId="0" fontId="0" fillId="0" borderId="36" xfId="0" applyFill="1" applyBorder="1" applyAlignment="1">
      <alignment horizontal="left" wrapText="1"/>
    </xf>
    <xf numFmtId="0" fontId="0" fillId="0" borderId="35" xfId="0" applyFill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4" fontId="0" fillId="0" borderId="0" xfId="0" applyNumberFormat="1" applyBorder="1" applyAlignment="1">
      <alignment horizontal="center"/>
    </xf>
    <xf numFmtId="0" fontId="0" fillId="0" borderId="36" xfId="0" applyFont="1" applyBorder="1" applyAlignment="1">
      <alignment horizontal="left" wrapText="1"/>
    </xf>
    <xf numFmtId="0" fontId="2" fillId="0" borderId="36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0" fillId="0" borderId="0" xfId="0" applyFont="1" applyBorder="1" applyAlignment="1">
      <alignment horizontal="left" wrapText="1"/>
    </xf>
    <xf numFmtId="0" fontId="2" fillId="0" borderId="36" xfId="0" applyFont="1" applyBorder="1" applyAlignment="1">
      <alignment horizontal="right" wrapText="1"/>
    </xf>
    <xf numFmtId="0" fontId="2" fillId="0" borderId="35" xfId="0" applyFont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76201</xdr:rowOff>
    </xdr:from>
    <xdr:to>
      <xdr:col>2</xdr:col>
      <xdr:colOff>352425</xdr:colOff>
      <xdr:row>4</xdr:row>
      <xdr:rowOff>381001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76201"/>
          <a:ext cx="714375" cy="1066800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0</xdr:row>
      <xdr:rowOff>104775</xdr:rowOff>
    </xdr:from>
    <xdr:to>
      <xdr:col>2</xdr:col>
      <xdr:colOff>1743075</xdr:colOff>
      <xdr:row>4</xdr:row>
      <xdr:rowOff>323850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04775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828675</xdr:colOff>
      <xdr:row>5</xdr:row>
      <xdr:rowOff>133350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828675" cy="1085850"/>
        </a:xfrm>
        <a:prstGeom prst="rect">
          <a:avLst/>
        </a:prstGeom>
      </xdr:spPr>
    </xdr:pic>
    <xdr:clientData/>
  </xdr:twoCellAnchor>
  <xdr:twoCellAnchor editAs="oneCell">
    <xdr:from>
      <xdr:col>2</xdr:col>
      <xdr:colOff>504825</xdr:colOff>
      <xdr:row>0</xdr:row>
      <xdr:rowOff>0</xdr:rowOff>
    </xdr:from>
    <xdr:to>
      <xdr:col>2</xdr:col>
      <xdr:colOff>1304925</xdr:colOff>
      <xdr:row>5</xdr:row>
      <xdr:rowOff>28575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0"/>
          <a:ext cx="800100" cy="98107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2</xdr:row>
      <xdr:rowOff>0</xdr:rowOff>
    </xdr:from>
    <xdr:to>
      <xdr:col>1</xdr:col>
      <xdr:colOff>828676</xdr:colOff>
      <xdr:row>6</xdr:row>
      <xdr:rowOff>123825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0"/>
          <a:ext cx="723900" cy="885825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2</xdr:row>
      <xdr:rowOff>38100</xdr:rowOff>
    </xdr:from>
    <xdr:to>
      <xdr:col>2</xdr:col>
      <xdr:colOff>1400175</xdr:colOff>
      <xdr:row>7</xdr:row>
      <xdr:rowOff>66675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38100"/>
          <a:ext cx="800100" cy="98107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2</xdr:col>
      <xdr:colOff>257175</xdr:colOff>
      <xdr:row>5</xdr:row>
      <xdr:rowOff>142874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0"/>
          <a:ext cx="923925" cy="1095374"/>
        </a:xfrm>
        <a:prstGeom prst="rect">
          <a:avLst/>
        </a:prstGeom>
      </xdr:spPr>
    </xdr:pic>
    <xdr:clientData/>
  </xdr:twoCellAnchor>
  <xdr:twoCellAnchor editAs="oneCell">
    <xdr:from>
      <xdr:col>2</xdr:col>
      <xdr:colOff>742950</xdr:colOff>
      <xdr:row>0</xdr:row>
      <xdr:rowOff>0</xdr:rowOff>
    </xdr:from>
    <xdr:to>
      <xdr:col>2</xdr:col>
      <xdr:colOff>1543050</xdr:colOff>
      <xdr:row>5</xdr:row>
      <xdr:rowOff>66675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0"/>
          <a:ext cx="800100" cy="101917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781051</xdr:colOff>
      <xdr:row>4</xdr:row>
      <xdr:rowOff>133350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0"/>
          <a:ext cx="7810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514350</xdr:colOff>
      <xdr:row>0</xdr:row>
      <xdr:rowOff>0</xdr:rowOff>
    </xdr:from>
    <xdr:to>
      <xdr:col>2</xdr:col>
      <xdr:colOff>1314450</xdr:colOff>
      <xdr:row>5</xdr:row>
      <xdr:rowOff>66675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0"/>
          <a:ext cx="800100" cy="101917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819150</xdr:colOff>
      <xdr:row>5</xdr:row>
      <xdr:rowOff>95250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819150" cy="1047750"/>
        </a:xfrm>
        <a:prstGeom prst="rect">
          <a:avLst/>
        </a:prstGeom>
      </xdr:spPr>
    </xdr:pic>
    <xdr:clientData/>
  </xdr:twoCellAnchor>
  <xdr:twoCellAnchor editAs="oneCell">
    <xdr:from>
      <xdr:col>2</xdr:col>
      <xdr:colOff>514350</xdr:colOff>
      <xdr:row>0</xdr:row>
      <xdr:rowOff>0</xdr:rowOff>
    </xdr:from>
    <xdr:to>
      <xdr:col>2</xdr:col>
      <xdr:colOff>1314450</xdr:colOff>
      <xdr:row>5</xdr:row>
      <xdr:rowOff>66675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0"/>
          <a:ext cx="800100" cy="1019175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800101</xdr:colOff>
      <xdr:row>5</xdr:row>
      <xdr:rowOff>57150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0"/>
          <a:ext cx="800100" cy="1009650"/>
        </a:xfrm>
        <a:prstGeom prst="rect">
          <a:avLst/>
        </a:prstGeom>
      </xdr:spPr>
    </xdr:pic>
    <xdr:clientData/>
  </xdr:twoCellAnchor>
  <xdr:twoCellAnchor editAs="oneCell">
    <xdr:from>
      <xdr:col>2</xdr:col>
      <xdr:colOff>590550</xdr:colOff>
      <xdr:row>0</xdr:row>
      <xdr:rowOff>0</xdr:rowOff>
    </xdr:from>
    <xdr:to>
      <xdr:col>2</xdr:col>
      <xdr:colOff>1390650</xdr:colOff>
      <xdr:row>5</xdr:row>
      <xdr:rowOff>66675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0"/>
          <a:ext cx="800100" cy="101917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76200</xdr:colOff>
      <xdr:row>4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0"/>
          <a:ext cx="923924" cy="885825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0</xdr:row>
      <xdr:rowOff>0</xdr:rowOff>
    </xdr:from>
    <xdr:to>
      <xdr:col>2</xdr:col>
      <xdr:colOff>1400175</xdr:colOff>
      <xdr:row>5</xdr:row>
      <xdr:rowOff>66675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0"/>
          <a:ext cx="800100" cy="1019175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28575</xdr:rowOff>
    </xdr:from>
    <xdr:to>
      <xdr:col>2</xdr:col>
      <xdr:colOff>152400</xdr:colOff>
      <xdr:row>5</xdr:row>
      <xdr:rowOff>9525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8575"/>
          <a:ext cx="790575" cy="933450"/>
        </a:xfrm>
        <a:prstGeom prst="rect">
          <a:avLst/>
        </a:prstGeom>
      </xdr:spPr>
    </xdr:pic>
    <xdr:clientData/>
  </xdr:twoCellAnchor>
  <xdr:twoCellAnchor editAs="oneCell">
    <xdr:from>
      <xdr:col>2</xdr:col>
      <xdr:colOff>400050</xdr:colOff>
      <xdr:row>0</xdr:row>
      <xdr:rowOff>0</xdr:rowOff>
    </xdr:from>
    <xdr:to>
      <xdr:col>2</xdr:col>
      <xdr:colOff>1200150</xdr:colOff>
      <xdr:row>5</xdr:row>
      <xdr:rowOff>66675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0"/>
          <a:ext cx="800100" cy="10191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752475</xdr:colOff>
      <xdr:row>4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752475" cy="10287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285750</xdr:colOff>
      <xdr:row>0</xdr:row>
      <xdr:rowOff>0</xdr:rowOff>
    </xdr:from>
    <xdr:to>
      <xdr:col>2</xdr:col>
      <xdr:colOff>1123950</xdr:colOff>
      <xdr:row>4</xdr:row>
      <xdr:rowOff>219075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0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781051</xdr:colOff>
      <xdr:row>5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0"/>
          <a:ext cx="781050" cy="952500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</xdr:colOff>
      <xdr:row>0</xdr:row>
      <xdr:rowOff>0</xdr:rowOff>
    </xdr:from>
    <xdr:to>
      <xdr:col>2</xdr:col>
      <xdr:colOff>1076325</xdr:colOff>
      <xdr:row>5</xdr:row>
      <xdr:rowOff>28575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838200" cy="9810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19050</xdr:rowOff>
    </xdr:from>
    <xdr:to>
      <xdr:col>1</xdr:col>
      <xdr:colOff>838201</xdr:colOff>
      <xdr:row>5</xdr:row>
      <xdr:rowOff>19050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19050"/>
          <a:ext cx="819150" cy="952500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0</xdr:row>
      <xdr:rowOff>0</xdr:rowOff>
    </xdr:from>
    <xdr:to>
      <xdr:col>2</xdr:col>
      <xdr:colOff>1200150</xdr:colOff>
      <xdr:row>5</xdr:row>
      <xdr:rowOff>28575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0"/>
          <a:ext cx="771525" cy="9810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381000</xdr:colOff>
      <xdr:row>5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1314450" cy="962025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666750</xdr:colOff>
      <xdr:row>0</xdr:row>
      <xdr:rowOff>0</xdr:rowOff>
    </xdr:from>
    <xdr:to>
      <xdr:col>2</xdr:col>
      <xdr:colOff>1466850</xdr:colOff>
      <xdr:row>5</xdr:row>
      <xdr:rowOff>28575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0"/>
          <a:ext cx="800100" cy="9810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381000</xdr:colOff>
      <xdr:row>5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1314450" cy="962025"/>
        </a:xfrm>
        <a:prstGeom prst="rect">
          <a:avLst/>
        </a:prstGeom>
      </xdr:spPr>
    </xdr:pic>
    <xdr:clientData/>
  </xdr:twoCellAnchor>
  <xdr:twoCellAnchor editAs="oneCell">
    <xdr:from>
      <xdr:col>2</xdr:col>
      <xdr:colOff>752475</xdr:colOff>
      <xdr:row>0</xdr:row>
      <xdr:rowOff>28575</xdr:rowOff>
    </xdr:from>
    <xdr:to>
      <xdr:col>2</xdr:col>
      <xdr:colOff>1552575</xdr:colOff>
      <xdr:row>5</xdr:row>
      <xdr:rowOff>57150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28575"/>
          <a:ext cx="800100" cy="98107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428626</xdr:colOff>
      <xdr:row>0</xdr:row>
      <xdr:rowOff>0</xdr:rowOff>
    </xdr:from>
    <xdr:to>
      <xdr:col>2</xdr:col>
      <xdr:colOff>457201</xdr:colOff>
      <xdr:row>4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1" y="0"/>
          <a:ext cx="876300" cy="8858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857250</xdr:colOff>
      <xdr:row>0</xdr:row>
      <xdr:rowOff>0</xdr:rowOff>
    </xdr:from>
    <xdr:to>
      <xdr:col>2</xdr:col>
      <xdr:colOff>1657350</xdr:colOff>
      <xdr:row>5</xdr:row>
      <xdr:rowOff>28575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0"/>
          <a:ext cx="800100" cy="98107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828675</xdr:colOff>
      <xdr:row>5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828675" cy="952500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0</xdr:row>
      <xdr:rowOff>47625</xdr:rowOff>
    </xdr:from>
    <xdr:to>
      <xdr:col>2</xdr:col>
      <xdr:colOff>1076325</xdr:colOff>
      <xdr:row>5</xdr:row>
      <xdr:rowOff>76200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47625"/>
          <a:ext cx="800100" cy="98107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9525</xdr:rowOff>
    </xdr:from>
    <xdr:to>
      <xdr:col>2</xdr:col>
      <xdr:colOff>161926</xdr:colOff>
      <xdr:row>4</xdr:row>
      <xdr:rowOff>152400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9525"/>
          <a:ext cx="819150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533400</xdr:colOff>
      <xdr:row>0</xdr:row>
      <xdr:rowOff>0</xdr:rowOff>
    </xdr:from>
    <xdr:to>
      <xdr:col>2</xdr:col>
      <xdr:colOff>1333500</xdr:colOff>
      <xdr:row>5</xdr:row>
      <xdr:rowOff>28575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0"/>
          <a:ext cx="800100" cy="981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workbookViewId="0">
      <selection activeCell="L22" sqref="L22:L23"/>
    </sheetView>
  </sheetViews>
  <sheetFormatPr baseColWidth="10" defaultRowHeight="15" x14ac:dyDescent="0.25"/>
  <cols>
    <col min="1" max="1" width="2.7109375" customWidth="1"/>
    <col min="2" max="2" width="12.7109375" customWidth="1"/>
    <col min="3" max="3" width="38.5703125" customWidth="1"/>
    <col min="4" max="4" width="14.140625" customWidth="1"/>
    <col min="5" max="7" width="24.7109375" customWidth="1"/>
    <col min="8" max="8" width="2.7109375" customWidth="1"/>
    <col min="9" max="9" width="14.140625" bestFit="1" customWidth="1"/>
    <col min="10" max="10" width="18" bestFit="1" customWidth="1"/>
    <col min="11" max="11" width="14.140625" customWidth="1"/>
  </cols>
  <sheetData>
    <row r="1" spans="1:10" x14ac:dyDescent="0.25">
      <c r="A1" s="8"/>
      <c r="B1" s="188"/>
      <c r="C1" s="188"/>
      <c r="D1" s="36" t="s">
        <v>0</v>
      </c>
      <c r="E1" s="101"/>
      <c r="F1" s="36"/>
      <c r="G1" s="36"/>
      <c r="H1" s="9"/>
    </row>
    <row r="2" spans="1:10" x14ac:dyDescent="0.25">
      <c r="A2" s="10"/>
      <c r="B2" s="167"/>
      <c r="C2" s="167"/>
      <c r="D2" s="26" t="s">
        <v>1</v>
      </c>
      <c r="E2" s="11"/>
      <c r="F2" s="26"/>
      <c r="G2" s="26"/>
      <c r="H2" s="12"/>
    </row>
    <row r="3" spans="1:10" x14ac:dyDescent="0.25">
      <c r="A3" s="10"/>
      <c r="B3" s="167"/>
      <c r="C3" s="167"/>
      <c r="D3" s="26" t="s">
        <v>878</v>
      </c>
      <c r="E3" s="11"/>
      <c r="F3" s="28"/>
      <c r="G3" s="28"/>
      <c r="H3" s="12"/>
    </row>
    <row r="4" spans="1:10" x14ac:dyDescent="0.25">
      <c r="A4" s="10"/>
      <c r="B4" s="167"/>
      <c r="C4" s="167"/>
      <c r="D4" s="146"/>
      <c r="E4" s="146"/>
      <c r="F4" s="146"/>
      <c r="G4" s="146"/>
      <c r="H4" s="12"/>
    </row>
    <row r="5" spans="1:10" ht="45" customHeight="1" x14ac:dyDescent="0.25">
      <c r="A5" s="10"/>
      <c r="B5" s="167"/>
      <c r="C5" s="167"/>
      <c r="D5" s="146"/>
      <c r="E5" s="11"/>
      <c r="F5" s="11"/>
      <c r="G5" s="11"/>
      <c r="H5" s="12"/>
    </row>
    <row r="6" spans="1:10" x14ac:dyDescent="0.25">
      <c r="A6" s="10"/>
      <c r="B6" s="166" t="s">
        <v>2</v>
      </c>
      <c r="C6" s="166"/>
      <c r="D6" s="147"/>
      <c r="E6" s="167" t="s">
        <v>3</v>
      </c>
      <c r="F6" s="167"/>
      <c r="G6" s="168" t="s">
        <v>4</v>
      </c>
      <c r="H6" s="169"/>
    </row>
    <row r="7" spans="1:10" ht="15.75" thickBot="1" x14ac:dyDescent="0.3">
      <c r="A7" s="10"/>
      <c r="B7" s="11"/>
      <c r="C7" s="11"/>
      <c r="D7" s="11"/>
      <c r="E7" s="11"/>
      <c r="F7" s="11"/>
      <c r="G7" s="11"/>
      <c r="H7" s="12"/>
    </row>
    <row r="8" spans="1:10" x14ac:dyDescent="0.25">
      <c r="A8" s="10"/>
      <c r="B8" s="2" t="s">
        <v>5</v>
      </c>
      <c r="C8" s="192" t="s">
        <v>6</v>
      </c>
      <c r="D8" s="193"/>
      <c r="E8" s="3" t="s">
        <v>7</v>
      </c>
      <c r="F8" s="3" t="s">
        <v>8</v>
      </c>
      <c r="G8" s="4" t="s">
        <v>9</v>
      </c>
      <c r="H8" s="12"/>
    </row>
    <row r="9" spans="1:10" x14ac:dyDescent="0.25">
      <c r="A9" s="10"/>
      <c r="B9" s="196" t="s">
        <v>10</v>
      </c>
      <c r="C9" s="197"/>
      <c r="D9" s="197"/>
      <c r="E9" s="197"/>
      <c r="F9" s="197"/>
      <c r="G9" s="198"/>
      <c r="H9" s="12"/>
    </row>
    <row r="10" spans="1:10" x14ac:dyDescent="0.25">
      <c r="A10" s="10"/>
      <c r="B10" s="148" t="s">
        <v>11</v>
      </c>
      <c r="C10" s="175" t="s">
        <v>12</v>
      </c>
      <c r="D10" s="176"/>
      <c r="E10" s="5">
        <v>25718233.039999999</v>
      </c>
      <c r="F10" s="5">
        <v>6399506.04</v>
      </c>
      <c r="G10" s="6">
        <f>+E10+F10</f>
        <v>32117739.079999998</v>
      </c>
      <c r="H10" s="12"/>
      <c r="I10" s="91"/>
    </row>
    <row r="11" spans="1:10" x14ac:dyDescent="0.25">
      <c r="A11" s="10"/>
      <c r="B11" s="148" t="s">
        <v>13</v>
      </c>
      <c r="C11" s="175" t="s">
        <v>14</v>
      </c>
      <c r="D11" s="176"/>
      <c r="E11" s="5">
        <v>3027348.64</v>
      </c>
      <c r="F11" s="5">
        <v>303733.68</v>
      </c>
      <c r="G11" s="6">
        <f t="shared" ref="G11:G17" si="0">+E11+F11</f>
        <v>3331082.3200000003</v>
      </c>
      <c r="H11" s="12"/>
      <c r="J11" s="91"/>
    </row>
    <row r="12" spans="1:10" x14ac:dyDescent="0.25">
      <c r="A12" s="10"/>
      <c r="B12" s="7" t="s">
        <v>15</v>
      </c>
      <c r="C12" s="175" t="s">
        <v>16</v>
      </c>
      <c r="D12" s="176"/>
      <c r="E12" s="5">
        <v>33053598.039999999</v>
      </c>
      <c r="F12" s="5">
        <f>1029310.09-910</f>
        <v>1028400.09</v>
      </c>
      <c r="G12" s="6">
        <f t="shared" si="0"/>
        <v>34081998.130000003</v>
      </c>
      <c r="H12" s="12"/>
      <c r="J12" s="91"/>
    </row>
    <row r="13" spans="1:10" x14ac:dyDescent="0.25">
      <c r="A13" s="10"/>
      <c r="B13" s="7" t="s">
        <v>17</v>
      </c>
      <c r="C13" s="175" t="s">
        <v>18</v>
      </c>
      <c r="D13" s="176"/>
      <c r="E13" s="5">
        <v>4348892.67</v>
      </c>
      <c r="F13" s="5">
        <v>13414</v>
      </c>
      <c r="G13" s="6">
        <f>+E13+F13</f>
        <v>4362306.67</v>
      </c>
      <c r="H13" s="12"/>
      <c r="J13" s="107"/>
    </row>
    <row r="14" spans="1:10" x14ac:dyDescent="0.25">
      <c r="A14" s="10"/>
      <c r="B14" s="7" t="s">
        <v>19</v>
      </c>
      <c r="C14" s="175" t="s">
        <v>20</v>
      </c>
      <c r="D14" s="176"/>
      <c r="E14" s="5">
        <v>4814504.2300000004</v>
      </c>
      <c r="F14" s="5">
        <v>32659.68</v>
      </c>
      <c r="G14" s="6">
        <f t="shared" si="0"/>
        <v>4847163.91</v>
      </c>
      <c r="H14" s="12"/>
      <c r="J14" s="107"/>
    </row>
    <row r="15" spans="1:10" ht="15.75" customHeight="1" x14ac:dyDescent="0.25">
      <c r="A15" s="10"/>
      <c r="B15" s="7" t="s">
        <v>21</v>
      </c>
      <c r="C15" s="183" t="s">
        <v>22</v>
      </c>
      <c r="D15" s="184"/>
      <c r="E15" s="5">
        <v>3309560.5700000003</v>
      </c>
      <c r="F15" s="5">
        <v>956839.89</v>
      </c>
      <c r="G15" s="6">
        <f t="shared" si="0"/>
        <v>4266400.46</v>
      </c>
      <c r="H15" s="12"/>
      <c r="J15" s="107"/>
    </row>
    <row r="16" spans="1:10" x14ac:dyDescent="0.25">
      <c r="A16" s="10"/>
      <c r="B16" s="154"/>
      <c r="C16" s="155"/>
      <c r="D16" s="155"/>
      <c r="E16" s="155"/>
      <c r="F16" s="155"/>
      <c r="G16" s="156"/>
      <c r="H16" s="12"/>
      <c r="J16" s="91"/>
    </row>
    <row r="17" spans="1:11" ht="15.75" thickBot="1" x14ac:dyDescent="0.3">
      <c r="A17" s="10"/>
      <c r="B17" s="170" t="s">
        <v>23</v>
      </c>
      <c r="C17" s="171"/>
      <c r="D17" s="172"/>
      <c r="E17" s="16">
        <v>74272137.189999998</v>
      </c>
      <c r="F17" s="16">
        <f>SUM(F10:F16)</f>
        <v>8734553.379999999</v>
      </c>
      <c r="G17" s="17">
        <f t="shared" si="0"/>
        <v>83006690.569999993</v>
      </c>
      <c r="H17" s="12"/>
    </row>
    <row r="18" spans="1:11" ht="15.75" thickBot="1" x14ac:dyDescent="0.3">
      <c r="A18" s="10"/>
      <c r="B18" s="11"/>
      <c r="C18" s="11"/>
      <c r="D18" s="11"/>
      <c r="E18" s="11"/>
      <c r="F18" s="11"/>
      <c r="G18" s="11"/>
      <c r="H18" s="12"/>
    </row>
    <row r="19" spans="1:11" x14ac:dyDescent="0.25">
      <c r="A19" s="10"/>
      <c r="B19" s="102" t="s">
        <v>24</v>
      </c>
      <c r="C19" s="173" t="s">
        <v>26</v>
      </c>
      <c r="D19" s="174"/>
      <c r="E19" s="103">
        <v>137972034</v>
      </c>
      <c r="F19" s="103">
        <v>15610012.060000001</v>
      </c>
      <c r="G19" s="104">
        <f>+E19+F19</f>
        <v>153582046.06</v>
      </c>
      <c r="H19" s="12"/>
      <c r="J19" s="91"/>
    </row>
    <row r="20" spans="1:11" x14ac:dyDescent="0.25">
      <c r="A20" s="10"/>
      <c r="B20" s="7" t="s">
        <v>25</v>
      </c>
      <c r="C20" s="175" t="s">
        <v>27</v>
      </c>
      <c r="D20" s="176"/>
      <c r="E20" s="5">
        <v>4946326.55</v>
      </c>
      <c r="F20" s="161">
        <v>0</v>
      </c>
      <c r="G20" s="160">
        <f>+E20+F20</f>
        <v>4946326.55</v>
      </c>
      <c r="H20" s="12"/>
      <c r="J20" s="91"/>
    </row>
    <row r="21" spans="1:11" x14ac:dyDescent="0.25">
      <c r="A21" s="10"/>
      <c r="B21" s="199"/>
      <c r="C21" s="200"/>
      <c r="D21" s="200"/>
      <c r="E21" s="200"/>
      <c r="F21" s="200"/>
      <c r="G21" s="201"/>
      <c r="H21" s="12"/>
    </row>
    <row r="22" spans="1:11" ht="15.75" thickBot="1" x14ac:dyDescent="0.3">
      <c r="A22" s="10"/>
      <c r="B22" s="202" t="s">
        <v>28</v>
      </c>
      <c r="C22" s="203"/>
      <c r="D22" s="203"/>
      <c r="E22" s="105">
        <f>SUM(E19:E20)</f>
        <v>142918360.55000001</v>
      </c>
      <c r="F22" s="105">
        <f t="shared" ref="F22:G22" si="1">SUM(F19:F20)</f>
        <v>15610012.060000001</v>
      </c>
      <c r="G22" s="106">
        <f t="shared" si="1"/>
        <v>158528372.61000001</v>
      </c>
      <c r="H22" s="12"/>
    </row>
    <row r="23" spans="1:11" x14ac:dyDescent="0.25">
      <c r="A23" s="10"/>
      <c r="B23" s="11"/>
      <c r="C23" s="11"/>
      <c r="D23" s="11"/>
      <c r="E23" s="11"/>
      <c r="F23" s="11"/>
      <c r="G23" s="11"/>
      <c r="H23" s="12"/>
    </row>
    <row r="24" spans="1:11" x14ac:dyDescent="0.25">
      <c r="A24" s="10"/>
      <c r="B24" s="194" t="s">
        <v>29</v>
      </c>
      <c r="C24" s="194"/>
      <c r="D24" s="194"/>
      <c r="E24" s="18">
        <f>+E17+E22</f>
        <v>217190497.74000001</v>
      </c>
      <c r="F24" s="18">
        <f>+F17+F22</f>
        <v>24344565.439999998</v>
      </c>
      <c r="G24" s="18">
        <f>+G17+G22</f>
        <v>241535063.18000001</v>
      </c>
      <c r="H24" s="12"/>
    </row>
    <row r="25" spans="1:11" x14ac:dyDescent="0.25">
      <c r="A25" s="10"/>
      <c r="B25" s="11"/>
      <c r="C25" s="11"/>
      <c r="D25" s="11"/>
      <c r="E25" s="11"/>
      <c r="F25" s="11"/>
      <c r="G25" s="11"/>
      <c r="H25" s="12"/>
    </row>
    <row r="26" spans="1:11" x14ac:dyDescent="0.25">
      <c r="A26" s="10"/>
      <c r="B26" s="19" t="s">
        <v>30</v>
      </c>
      <c r="C26" s="175" t="s">
        <v>31</v>
      </c>
      <c r="D26" s="176"/>
      <c r="E26" s="5">
        <v>103338396.38000001</v>
      </c>
      <c r="F26" s="5">
        <v>10218560.560000001</v>
      </c>
      <c r="G26" s="5">
        <f>+E26+F26</f>
        <v>113556956.94000001</v>
      </c>
      <c r="H26" s="12"/>
      <c r="J26" s="107"/>
      <c r="K26" s="107"/>
    </row>
    <row r="27" spans="1:11" x14ac:dyDescent="0.25">
      <c r="A27" s="10"/>
      <c r="B27" s="1"/>
      <c r="C27" s="1"/>
      <c r="D27" s="1"/>
      <c r="E27" s="5"/>
      <c r="F27" s="5"/>
      <c r="G27" s="5"/>
      <c r="H27" s="12"/>
      <c r="J27" s="107"/>
      <c r="K27" s="107"/>
    </row>
    <row r="28" spans="1:11" x14ac:dyDescent="0.25">
      <c r="A28" s="10"/>
      <c r="B28" s="195" t="s">
        <v>93</v>
      </c>
      <c r="C28" s="195"/>
      <c r="D28" s="195"/>
      <c r="E28" s="20">
        <f>+E24+E26</f>
        <v>320528894.12</v>
      </c>
      <c r="F28" s="20">
        <f>+F24+F26</f>
        <v>34563126</v>
      </c>
      <c r="G28" s="20">
        <f>+G24+G26</f>
        <v>355092020.12</v>
      </c>
      <c r="H28" s="12"/>
      <c r="J28" s="107"/>
      <c r="K28" s="107"/>
    </row>
    <row r="29" spans="1:11" ht="15.75" thickBot="1" x14ac:dyDescent="0.3">
      <c r="A29" s="10"/>
      <c r="B29" s="11"/>
      <c r="C29" s="11"/>
      <c r="D29" s="11"/>
      <c r="E29" s="11"/>
      <c r="F29" s="11"/>
      <c r="G29" s="11"/>
      <c r="H29" s="12"/>
      <c r="J29" s="107"/>
      <c r="K29" s="107"/>
    </row>
    <row r="30" spans="1:11" x14ac:dyDescent="0.25">
      <c r="A30" s="10"/>
      <c r="B30" s="206" t="s">
        <v>32</v>
      </c>
      <c r="C30" s="207"/>
      <c r="D30" s="207"/>
      <c r="E30" s="207"/>
      <c r="F30" s="207"/>
      <c r="G30" s="208"/>
      <c r="H30" s="12"/>
      <c r="J30" s="107"/>
      <c r="K30" s="107"/>
    </row>
    <row r="31" spans="1:11" x14ac:dyDescent="0.25">
      <c r="A31" s="10"/>
      <c r="B31" s="1" t="s">
        <v>33</v>
      </c>
      <c r="C31" s="175" t="s">
        <v>36</v>
      </c>
      <c r="D31" s="176"/>
      <c r="E31" s="5">
        <v>97574730.459999993</v>
      </c>
      <c r="F31" s="5">
        <f>17108402.54+2901096-164264.2+297077.18</f>
        <v>20142311.52</v>
      </c>
      <c r="G31" s="5">
        <f t="shared" ref="G31:G38" si="2">+E31+F31</f>
        <v>117717041.97999999</v>
      </c>
      <c r="H31" s="12"/>
      <c r="J31" s="107"/>
      <c r="K31" s="107"/>
    </row>
    <row r="32" spans="1:11" x14ac:dyDescent="0.25">
      <c r="A32" s="10"/>
      <c r="B32" s="1" t="s">
        <v>34</v>
      </c>
      <c r="C32" s="175" t="s">
        <v>37</v>
      </c>
      <c r="D32" s="176"/>
      <c r="E32" s="5">
        <v>13576042.539999999</v>
      </c>
      <c r="F32" s="5">
        <v>2263889.7599999998</v>
      </c>
      <c r="G32" s="5">
        <f t="shared" si="2"/>
        <v>15839932.299999999</v>
      </c>
      <c r="H32" s="12"/>
      <c r="J32" s="107"/>
      <c r="K32" s="107"/>
    </row>
    <row r="33" spans="1:11" x14ac:dyDescent="0.25">
      <c r="A33" s="10"/>
      <c r="B33" s="1" t="s">
        <v>35</v>
      </c>
      <c r="C33" s="175" t="s">
        <v>38</v>
      </c>
      <c r="D33" s="176"/>
      <c r="E33" s="5">
        <v>26868152.650000002</v>
      </c>
      <c r="F33" s="5">
        <v>3558697.61</v>
      </c>
      <c r="G33" s="5">
        <f t="shared" si="2"/>
        <v>30426850.260000002</v>
      </c>
      <c r="H33" s="12"/>
      <c r="J33" s="107"/>
      <c r="K33" s="107"/>
    </row>
    <row r="34" spans="1:11" x14ac:dyDescent="0.25">
      <c r="A34" s="10"/>
      <c r="B34" s="158"/>
      <c r="C34" s="159"/>
      <c r="D34" s="159"/>
      <c r="E34" s="159">
        <v>0</v>
      </c>
      <c r="F34" s="159"/>
      <c r="G34" s="5">
        <f t="shared" si="2"/>
        <v>0</v>
      </c>
      <c r="H34" s="12"/>
      <c r="J34" s="107"/>
      <c r="K34" s="107"/>
    </row>
    <row r="35" spans="1:11" x14ac:dyDescent="0.25">
      <c r="A35" s="10"/>
      <c r="B35" s="189" t="s">
        <v>39</v>
      </c>
      <c r="C35" s="190"/>
      <c r="D35" s="191"/>
      <c r="E35" s="18">
        <v>138018925.65000001</v>
      </c>
      <c r="F35" s="18">
        <f>SUM(F31:F34)</f>
        <v>25964898.890000001</v>
      </c>
      <c r="G35" s="5">
        <f>+E35+F35</f>
        <v>163983824.54000002</v>
      </c>
      <c r="H35" s="12"/>
      <c r="J35" s="107"/>
      <c r="K35" s="107"/>
    </row>
    <row r="36" spans="1:11" x14ac:dyDescent="0.25">
      <c r="A36" s="10"/>
      <c r="B36" s="11"/>
      <c r="C36" s="11"/>
      <c r="D36" s="11"/>
      <c r="E36" s="11"/>
      <c r="F36" s="11"/>
      <c r="G36" s="5">
        <f t="shared" si="2"/>
        <v>0</v>
      </c>
      <c r="H36" s="12"/>
      <c r="J36" s="107"/>
      <c r="K36" s="107"/>
    </row>
    <row r="37" spans="1:11" ht="30" customHeight="1" x14ac:dyDescent="0.25">
      <c r="A37" s="10"/>
      <c r="B37" s="21" t="s">
        <v>40</v>
      </c>
      <c r="C37" s="181" t="s">
        <v>45</v>
      </c>
      <c r="D37" s="182"/>
      <c r="E37" s="161">
        <v>12375708.969999999</v>
      </c>
      <c r="F37" s="161">
        <v>2462214.27</v>
      </c>
      <c r="G37" s="162">
        <f t="shared" si="2"/>
        <v>14837923.239999998</v>
      </c>
      <c r="H37" s="12"/>
      <c r="J37" s="107"/>
      <c r="K37" s="107"/>
    </row>
    <row r="38" spans="1:11" ht="31.5" customHeight="1" x14ac:dyDescent="0.25">
      <c r="A38" s="10"/>
      <c r="B38" s="21" t="s">
        <v>44</v>
      </c>
      <c r="C38" s="183" t="s">
        <v>46</v>
      </c>
      <c r="D38" s="184"/>
      <c r="E38" s="161">
        <v>2344.5300000000002</v>
      </c>
      <c r="F38" s="161">
        <v>0</v>
      </c>
      <c r="G38" s="163">
        <f t="shared" si="2"/>
        <v>2344.5300000000002</v>
      </c>
      <c r="H38" s="12"/>
      <c r="J38" s="107"/>
      <c r="K38" s="107"/>
    </row>
    <row r="39" spans="1:11" x14ac:dyDescent="0.25">
      <c r="A39" s="10"/>
      <c r="B39" s="21" t="s">
        <v>41</v>
      </c>
      <c r="C39" s="175" t="s">
        <v>47</v>
      </c>
      <c r="D39" s="176"/>
      <c r="E39" s="161">
        <v>5855061.5999999996</v>
      </c>
      <c r="F39" s="161">
        <v>302224.13</v>
      </c>
      <c r="G39" s="163">
        <f t="shared" ref="G39:G41" si="3">+E39+F39</f>
        <v>6157285.7299999995</v>
      </c>
      <c r="H39" s="12"/>
      <c r="J39" s="107"/>
    </row>
    <row r="40" spans="1:11" ht="34.5" customHeight="1" x14ac:dyDescent="0.25">
      <c r="A40" s="10"/>
      <c r="B40" s="21" t="s">
        <v>42</v>
      </c>
      <c r="C40" s="183" t="s">
        <v>48</v>
      </c>
      <c r="D40" s="184"/>
      <c r="E40" s="161">
        <v>3373354.38</v>
      </c>
      <c r="F40" s="161">
        <v>342743.46</v>
      </c>
      <c r="G40" s="163">
        <f t="shared" si="3"/>
        <v>3716097.84</v>
      </c>
      <c r="H40" s="12"/>
      <c r="J40" s="107"/>
    </row>
    <row r="41" spans="1:11" x14ac:dyDescent="0.25">
      <c r="A41" s="10"/>
      <c r="B41" s="21" t="s">
        <v>43</v>
      </c>
      <c r="C41" s="175" t="s">
        <v>49</v>
      </c>
      <c r="D41" s="176"/>
      <c r="E41" s="161">
        <v>57325799.219999999</v>
      </c>
      <c r="F41" s="161">
        <v>626574</v>
      </c>
      <c r="G41" s="163">
        <f t="shared" si="3"/>
        <v>57952373.219999999</v>
      </c>
      <c r="H41" s="12"/>
    </row>
    <row r="42" spans="1:11" x14ac:dyDescent="0.25">
      <c r="A42" s="10"/>
      <c r="B42" s="178"/>
      <c r="C42" s="179"/>
      <c r="D42" s="179"/>
      <c r="E42" s="179"/>
      <c r="F42" s="179"/>
      <c r="G42" s="180"/>
      <c r="H42" s="12"/>
    </row>
    <row r="43" spans="1:11" x14ac:dyDescent="0.25">
      <c r="A43" s="10"/>
      <c r="B43" s="1"/>
      <c r="C43" s="204" t="s">
        <v>50</v>
      </c>
      <c r="D43" s="205"/>
      <c r="E43" s="22">
        <f>SUM(E37:E41)</f>
        <v>78932268.699999988</v>
      </c>
      <c r="F43" s="22">
        <f>+F37+F39+F40+F41</f>
        <v>3733755.86</v>
      </c>
      <c r="G43" s="22">
        <f t="shared" ref="G43" si="4">SUM(G37:G41)</f>
        <v>82666024.560000002</v>
      </c>
      <c r="H43" s="12"/>
    </row>
    <row r="44" spans="1:11" x14ac:dyDescent="0.25">
      <c r="A44" s="10"/>
      <c r="B44" s="11"/>
      <c r="C44" s="11"/>
      <c r="D44" s="11"/>
      <c r="E44" s="11"/>
      <c r="F44" s="11"/>
      <c r="G44" s="11"/>
      <c r="H44" s="12"/>
    </row>
    <row r="45" spans="1:11" ht="15.75" thickBot="1" x14ac:dyDescent="0.3">
      <c r="A45" s="10"/>
      <c r="B45" s="11"/>
      <c r="C45" s="11"/>
      <c r="D45" s="11"/>
      <c r="E45" s="11"/>
      <c r="F45" s="11"/>
      <c r="G45" s="11"/>
      <c r="H45" s="12"/>
    </row>
    <row r="46" spans="1:11" ht="15.75" thickBot="1" x14ac:dyDescent="0.3">
      <c r="A46" s="10"/>
      <c r="B46" s="185" t="s">
        <v>94</v>
      </c>
      <c r="C46" s="186"/>
      <c r="D46" s="187"/>
      <c r="E46" s="23">
        <f>+E35+E43</f>
        <v>216951194.34999999</v>
      </c>
      <c r="F46" s="23">
        <f>+F35+F43</f>
        <v>29698654.75</v>
      </c>
      <c r="G46" s="23">
        <f t="shared" ref="G46" si="5">+G35+G43</f>
        <v>246649849.10000002</v>
      </c>
      <c r="H46" s="12"/>
    </row>
    <row r="47" spans="1:11" ht="15.75" thickBot="1" x14ac:dyDescent="0.3">
      <c r="A47" s="10"/>
      <c r="B47" s="11"/>
      <c r="C47" s="11"/>
      <c r="D47" s="11"/>
      <c r="E47" s="11"/>
      <c r="F47" s="11"/>
      <c r="G47" s="11"/>
      <c r="H47" s="12"/>
    </row>
    <row r="48" spans="1:11" ht="15.75" thickBot="1" x14ac:dyDescent="0.3">
      <c r="A48" s="10"/>
      <c r="B48" s="185" t="s">
        <v>95</v>
      </c>
      <c r="C48" s="186"/>
      <c r="D48" s="187"/>
      <c r="E48" s="23">
        <f>+E28-E46</f>
        <v>103577699.77000001</v>
      </c>
      <c r="F48" s="23">
        <f t="shared" ref="F48:G48" si="6">+F28-F46</f>
        <v>4864471.25</v>
      </c>
      <c r="G48" s="23">
        <f t="shared" si="6"/>
        <v>108442171.01999998</v>
      </c>
      <c r="H48" s="12"/>
    </row>
    <row r="49" spans="1:8" x14ac:dyDescent="0.25">
      <c r="A49" s="10"/>
      <c r="B49" s="11"/>
      <c r="C49" s="11"/>
      <c r="D49" s="11"/>
      <c r="E49" s="11"/>
      <c r="F49" s="11"/>
      <c r="G49" s="11"/>
      <c r="H49" s="12"/>
    </row>
    <row r="50" spans="1:8" x14ac:dyDescent="0.25">
      <c r="A50" s="10"/>
      <c r="B50" s="11"/>
      <c r="C50" s="11"/>
      <c r="D50" s="11"/>
      <c r="E50" s="11"/>
      <c r="F50" s="11"/>
      <c r="G50" s="157"/>
      <c r="H50" s="12"/>
    </row>
    <row r="51" spans="1:8" x14ac:dyDescent="0.25">
      <c r="A51" s="10"/>
      <c r="B51" s="11"/>
      <c r="C51" s="11"/>
      <c r="D51" s="11"/>
      <c r="E51" s="11"/>
      <c r="F51" s="11"/>
      <c r="G51" s="136"/>
      <c r="H51" s="12"/>
    </row>
    <row r="52" spans="1:8" x14ac:dyDescent="0.25">
      <c r="A52" s="10"/>
      <c r="B52" s="11"/>
      <c r="C52" s="11"/>
      <c r="D52" s="11"/>
      <c r="E52" s="11"/>
      <c r="F52" s="136"/>
      <c r="G52" s="136"/>
      <c r="H52" s="12"/>
    </row>
    <row r="53" spans="1:8" x14ac:dyDescent="0.25">
      <c r="A53" s="10"/>
      <c r="B53" s="11"/>
      <c r="C53" s="24"/>
      <c r="D53" s="11"/>
      <c r="E53" s="11"/>
      <c r="F53" s="24"/>
      <c r="G53" s="24"/>
      <c r="H53" s="12"/>
    </row>
    <row r="54" spans="1:8" x14ac:dyDescent="0.25">
      <c r="A54" s="10"/>
      <c r="B54" s="11"/>
      <c r="C54" s="147" t="s">
        <v>52</v>
      </c>
      <c r="D54" s="146"/>
      <c r="E54" s="11"/>
      <c r="F54" s="177" t="s">
        <v>53</v>
      </c>
      <c r="G54" s="177"/>
      <c r="H54" s="12"/>
    </row>
    <row r="55" spans="1:8" x14ac:dyDescent="0.25">
      <c r="A55" s="10"/>
      <c r="B55" s="11"/>
      <c r="C55" s="147" t="s">
        <v>774</v>
      </c>
      <c r="D55" s="11"/>
      <c r="E55" s="11"/>
      <c r="F55" s="177" t="s">
        <v>776</v>
      </c>
      <c r="G55" s="177"/>
      <c r="H55" s="12"/>
    </row>
    <row r="56" spans="1:8" x14ac:dyDescent="0.25">
      <c r="A56" s="10"/>
      <c r="B56" s="11"/>
      <c r="C56" s="147" t="s">
        <v>775</v>
      </c>
      <c r="D56" s="11"/>
      <c r="E56" s="11"/>
      <c r="F56" s="177" t="s">
        <v>883</v>
      </c>
      <c r="G56" s="177"/>
      <c r="H56" s="12"/>
    </row>
    <row r="57" spans="1:8" x14ac:dyDescent="0.25">
      <c r="A57" s="10"/>
      <c r="B57" s="11"/>
      <c r="C57" s="11"/>
      <c r="D57" s="11"/>
      <c r="E57" s="11"/>
      <c r="F57" s="11"/>
      <c r="G57" s="11"/>
      <c r="H57" s="12"/>
    </row>
    <row r="58" spans="1:8" x14ac:dyDescent="0.25">
      <c r="A58" s="10"/>
      <c r="B58" s="11"/>
      <c r="C58" s="11"/>
      <c r="D58" s="11"/>
      <c r="E58" s="11"/>
      <c r="F58" s="11"/>
      <c r="G58" s="11"/>
      <c r="H58" s="12"/>
    </row>
    <row r="59" spans="1:8" x14ac:dyDescent="0.25">
      <c r="A59" s="10"/>
      <c r="B59" s="11"/>
      <c r="C59" s="11"/>
      <c r="D59" s="11"/>
      <c r="E59" s="11"/>
      <c r="F59" s="11"/>
      <c r="G59" s="11"/>
      <c r="H59" s="12"/>
    </row>
    <row r="60" spans="1:8" x14ac:dyDescent="0.25">
      <c r="A60" s="10"/>
      <c r="B60" s="11"/>
      <c r="C60" s="11"/>
      <c r="D60" s="11"/>
      <c r="E60" s="11"/>
      <c r="F60" s="11"/>
      <c r="G60" s="11"/>
      <c r="H60" s="12"/>
    </row>
    <row r="61" spans="1:8" x14ac:dyDescent="0.25">
      <c r="A61" s="10"/>
      <c r="B61" s="11"/>
      <c r="C61" s="11"/>
      <c r="D61" s="11"/>
      <c r="E61" s="11"/>
      <c r="F61" s="11"/>
      <c r="G61" s="11"/>
      <c r="H61" s="12"/>
    </row>
    <row r="62" spans="1:8" x14ac:dyDescent="0.25">
      <c r="A62" s="10"/>
      <c r="B62" s="11"/>
      <c r="C62" s="11"/>
      <c r="D62" s="168" t="s">
        <v>51</v>
      </c>
      <c r="E62" s="168"/>
      <c r="F62" s="168"/>
      <c r="G62" s="168"/>
      <c r="H62" s="169"/>
    </row>
    <row r="63" spans="1:8" x14ac:dyDescent="0.25">
      <c r="A63" s="10"/>
      <c r="B63" s="11"/>
      <c r="C63" s="11"/>
      <c r="D63" s="166" t="s">
        <v>777</v>
      </c>
      <c r="E63" s="166"/>
      <c r="F63" s="166"/>
      <c r="G63" s="11"/>
      <c r="H63" s="12"/>
    </row>
    <row r="64" spans="1:8" x14ac:dyDescent="0.25">
      <c r="A64" s="10"/>
      <c r="B64" s="11"/>
      <c r="C64" s="11"/>
      <c r="D64" s="166" t="s">
        <v>884</v>
      </c>
      <c r="E64" s="166"/>
      <c r="F64" s="166"/>
      <c r="G64" s="11"/>
      <c r="H64" s="12"/>
    </row>
    <row r="65" spans="1:8" x14ac:dyDescent="0.25">
      <c r="A65" s="10"/>
      <c r="B65" s="11"/>
      <c r="C65" s="11"/>
      <c r="D65" s="166" t="s">
        <v>778</v>
      </c>
      <c r="E65" s="166"/>
      <c r="F65" s="166"/>
      <c r="G65" s="11"/>
      <c r="H65" s="12"/>
    </row>
    <row r="66" spans="1:8" x14ac:dyDescent="0.25">
      <c r="A66" s="10"/>
      <c r="B66" s="11"/>
      <c r="C66" s="11"/>
      <c r="D66" s="11"/>
      <c r="E66" s="11"/>
      <c r="F66" s="11"/>
      <c r="G66" s="11"/>
      <c r="H66" s="12"/>
    </row>
    <row r="67" spans="1:8" x14ac:dyDescent="0.25">
      <c r="A67" s="10"/>
      <c r="B67" s="11"/>
      <c r="C67" s="11"/>
      <c r="D67" s="11"/>
      <c r="E67" s="11"/>
      <c r="F67" s="11"/>
      <c r="G67" s="11"/>
      <c r="H67" s="12"/>
    </row>
    <row r="68" spans="1:8" ht="15.75" thickBot="1" x14ac:dyDescent="0.3">
      <c r="A68" s="13"/>
      <c r="B68" s="14"/>
      <c r="C68" s="14"/>
      <c r="D68" s="14"/>
      <c r="E68" s="14"/>
      <c r="F68" s="14"/>
      <c r="G68" s="14"/>
      <c r="H68" s="15"/>
    </row>
  </sheetData>
  <mergeCells count="41">
    <mergeCell ref="B28:D28"/>
    <mergeCell ref="B9:G9"/>
    <mergeCell ref="B21:G21"/>
    <mergeCell ref="B22:D22"/>
    <mergeCell ref="C43:D43"/>
    <mergeCell ref="C13:D13"/>
    <mergeCell ref="C14:D14"/>
    <mergeCell ref="C15:D15"/>
    <mergeCell ref="B30:G30"/>
    <mergeCell ref="B46:D46"/>
    <mergeCell ref="B48:D48"/>
    <mergeCell ref="F55:G55"/>
    <mergeCell ref="F56:G56"/>
    <mergeCell ref="B1:C5"/>
    <mergeCell ref="B6:C6"/>
    <mergeCell ref="C33:D33"/>
    <mergeCell ref="B35:D35"/>
    <mergeCell ref="C8:D8"/>
    <mergeCell ref="B24:D24"/>
    <mergeCell ref="C26:D26"/>
    <mergeCell ref="C31:D31"/>
    <mergeCell ref="C32:D32"/>
    <mergeCell ref="C10:D10"/>
    <mergeCell ref="C11:D11"/>
    <mergeCell ref="C12:D12"/>
    <mergeCell ref="D64:F64"/>
    <mergeCell ref="D65:F65"/>
    <mergeCell ref="D63:F63"/>
    <mergeCell ref="E6:F6"/>
    <mergeCell ref="G6:H6"/>
    <mergeCell ref="B17:D17"/>
    <mergeCell ref="C19:D19"/>
    <mergeCell ref="C20:D20"/>
    <mergeCell ref="D62:H62"/>
    <mergeCell ref="F54:G54"/>
    <mergeCell ref="B42:G42"/>
    <mergeCell ref="C37:D37"/>
    <mergeCell ref="C38:D38"/>
    <mergeCell ref="C39:D39"/>
    <mergeCell ref="C40:D40"/>
    <mergeCell ref="C41:D41"/>
  </mergeCells>
  <pageMargins left="0.7" right="0.7" top="0.75" bottom="0.75" header="0.3" footer="0.3"/>
  <pageSetup scale="63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opLeftCell="B1" workbookViewId="0">
      <selection activeCell="K28" sqref="K28"/>
    </sheetView>
  </sheetViews>
  <sheetFormatPr baseColWidth="10" defaultRowHeight="15" x14ac:dyDescent="0.25"/>
  <cols>
    <col min="1" max="1" width="2.7109375" customWidth="1"/>
    <col min="2" max="2" width="12.7109375" customWidth="1"/>
    <col min="3" max="4" width="30.7109375" customWidth="1"/>
    <col min="5" max="7" width="18.7109375" customWidth="1"/>
    <col min="8" max="8" width="2.7109375" customWidth="1"/>
  </cols>
  <sheetData>
    <row r="1" spans="1:8" x14ac:dyDescent="0.25">
      <c r="A1" s="8"/>
      <c r="B1" s="188"/>
      <c r="C1" s="188"/>
      <c r="D1" s="36" t="s">
        <v>0</v>
      </c>
      <c r="E1" s="101"/>
      <c r="F1" s="36"/>
      <c r="G1" s="36"/>
      <c r="H1" s="9"/>
    </row>
    <row r="2" spans="1:8" x14ac:dyDescent="0.25">
      <c r="A2" s="10"/>
      <c r="B2" s="167"/>
      <c r="C2" s="167"/>
      <c r="D2" s="26" t="s">
        <v>54</v>
      </c>
      <c r="E2" s="11"/>
      <c r="F2" s="26"/>
      <c r="G2" s="26"/>
      <c r="H2" s="12"/>
    </row>
    <row r="3" spans="1:8" x14ac:dyDescent="0.25">
      <c r="A3" s="10"/>
      <c r="B3" s="167"/>
      <c r="C3" s="167"/>
      <c r="D3" s="26" t="s">
        <v>879</v>
      </c>
      <c r="E3" s="11"/>
      <c r="F3" s="28"/>
      <c r="G3" s="28"/>
      <c r="H3" s="12"/>
    </row>
    <row r="4" spans="1:8" x14ac:dyDescent="0.25">
      <c r="A4" s="10"/>
      <c r="B4" s="167"/>
      <c r="C4" s="167"/>
      <c r="D4" s="146"/>
      <c r="E4" s="146"/>
      <c r="F4" s="146"/>
      <c r="G4" s="32"/>
      <c r="H4" s="12"/>
    </row>
    <row r="5" spans="1:8" x14ac:dyDescent="0.25">
      <c r="A5" s="10"/>
      <c r="B5" s="167"/>
      <c r="C5" s="167"/>
      <c r="D5" s="146"/>
      <c r="E5" s="11"/>
      <c r="F5" s="11"/>
      <c r="G5" s="27"/>
      <c r="H5" s="12"/>
    </row>
    <row r="6" spans="1:8" x14ac:dyDescent="0.25">
      <c r="A6" s="10"/>
      <c r="B6" s="146"/>
      <c r="C6" s="146"/>
      <c r="D6" s="146"/>
      <c r="E6" s="11"/>
      <c r="F6" s="11"/>
      <c r="G6" s="27"/>
      <c r="H6" s="12"/>
    </row>
    <row r="7" spans="1:8" x14ac:dyDescent="0.25">
      <c r="A7" s="10"/>
      <c r="B7" s="177" t="s">
        <v>311</v>
      </c>
      <c r="C7" s="177"/>
      <c r="D7" s="147"/>
      <c r="E7" s="167"/>
      <c r="F7" s="167"/>
      <c r="G7" s="27"/>
      <c r="H7" s="33"/>
    </row>
    <row r="8" spans="1:8" x14ac:dyDescent="0.25">
      <c r="A8" s="10"/>
      <c r="B8" s="11"/>
      <c r="C8" s="11"/>
      <c r="D8" s="11"/>
      <c r="E8" s="11"/>
      <c r="F8" s="11"/>
      <c r="G8" s="27"/>
      <c r="H8" s="12"/>
    </row>
    <row r="9" spans="1:8" x14ac:dyDescent="0.25">
      <c r="A9" s="10"/>
      <c r="B9" s="215" t="s">
        <v>5</v>
      </c>
      <c r="C9" s="217" t="s">
        <v>6</v>
      </c>
      <c r="D9" s="218"/>
      <c r="E9" s="40" t="s">
        <v>57</v>
      </c>
      <c r="F9" s="41" t="s">
        <v>8</v>
      </c>
      <c r="G9" s="216" t="s">
        <v>58</v>
      </c>
      <c r="H9" s="12"/>
    </row>
    <row r="10" spans="1:8" x14ac:dyDescent="0.25">
      <c r="A10" s="10"/>
      <c r="B10" s="215"/>
      <c r="C10" s="219"/>
      <c r="D10" s="220"/>
      <c r="E10" s="25" t="s">
        <v>56</v>
      </c>
      <c r="F10" s="25"/>
      <c r="G10" s="216"/>
      <c r="H10" s="12"/>
    </row>
    <row r="11" spans="1:8" x14ac:dyDescent="0.25">
      <c r="A11" s="10"/>
      <c r="B11" s="42" t="s">
        <v>275</v>
      </c>
      <c r="C11" s="221" t="s">
        <v>312</v>
      </c>
      <c r="D11" s="222"/>
      <c r="E11" s="109">
        <f>+E12</f>
        <v>0</v>
      </c>
      <c r="F11" s="109">
        <f>+F12</f>
        <v>0</v>
      </c>
      <c r="G11" s="110">
        <f t="shared" ref="G11:G25" si="0">+E11+F11</f>
        <v>0</v>
      </c>
      <c r="H11" s="12"/>
    </row>
    <row r="12" spans="1:8" ht="18" customHeight="1" x14ac:dyDescent="0.25">
      <c r="A12" s="10"/>
      <c r="B12" s="46" t="s">
        <v>276</v>
      </c>
      <c r="C12" s="227" t="s">
        <v>313</v>
      </c>
      <c r="D12" s="228"/>
      <c r="E12" s="113">
        <v>0</v>
      </c>
      <c r="F12" s="113">
        <v>0</v>
      </c>
      <c r="G12" s="114">
        <f t="shared" si="0"/>
        <v>0</v>
      </c>
      <c r="H12" s="12"/>
    </row>
    <row r="13" spans="1:8" ht="31.5" customHeight="1" x14ac:dyDescent="0.25">
      <c r="A13" s="10"/>
      <c r="B13" s="46" t="s">
        <v>277</v>
      </c>
      <c r="C13" s="227" t="s">
        <v>314</v>
      </c>
      <c r="D13" s="228"/>
      <c r="E13" s="113">
        <v>0</v>
      </c>
      <c r="F13" s="113">
        <v>0</v>
      </c>
      <c r="G13" s="114">
        <f t="shared" si="0"/>
        <v>0</v>
      </c>
      <c r="H13" s="12"/>
    </row>
    <row r="14" spans="1:8" ht="19.5" customHeight="1" x14ac:dyDescent="0.25">
      <c r="A14" s="10"/>
      <c r="B14" s="46" t="s">
        <v>278</v>
      </c>
      <c r="C14" s="244" t="s">
        <v>315</v>
      </c>
      <c r="D14" s="245"/>
      <c r="E14" s="113">
        <v>0</v>
      </c>
      <c r="F14" s="113">
        <v>0</v>
      </c>
      <c r="G14" s="114">
        <f t="shared" ref="G14:G16" si="1">+E14+F14</f>
        <v>0</v>
      </c>
      <c r="H14" s="12"/>
    </row>
    <row r="15" spans="1:8" ht="17.25" customHeight="1" x14ac:dyDescent="0.25">
      <c r="A15" s="10"/>
      <c r="B15" s="46" t="s">
        <v>279</v>
      </c>
      <c r="C15" s="227" t="s">
        <v>316</v>
      </c>
      <c r="D15" s="228"/>
      <c r="E15" s="113">
        <v>0</v>
      </c>
      <c r="F15" s="113">
        <v>0</v>
      </c>
      <c r="G15" s="114">
        <f t="shared" si="1"/>
        <v>0</v>
      </c>
      <c r="H15" s="12"/>
    </row>
    <row r="16" spans="1:8" ht="15" customHeight="1" x14ac:dyDescent="0.25">
      <c r="A16" s="10"/>
      <c r="B16" s="46" t="s">
        <v>280</v>
      </c>
      <c r="C16" s="227" t="s">
        <v>317</v>
      </c>
      <c r="D16" s="228"/>
      <c r="E16" s="113">
        <v>0</v>
      </c>
      <c r="F16" s="113">
        <v>0</v>
      </c>
      <c r="G16" s="114">
        <f t="shared" si="1"/>
        <v>0</v>
      </c>
      <c r="H16" s="12"/>
    </row>
    <row r="17" spans="1:8" ht="15" customHeight="1" x14ac:dyDescent="0.25">
      <c r="A17" s="10"/>
      <c r="B17" s="46" t="s">
        <v>287</v>
      </c>
      <c r="C17" s="227" t="s">
        <v>274</v>
      </c>
      <c r="D17" s="228"/>
      <c r="E17" s="115">
        <f>SUM(E18:E20)</f>
        <v>4511430.38</v>
      </c>
      <c r="F17" s="115">
        <f>+F18</f>
        <v>0</v>
      </c>
      <c r="G17" s="114">
        <f t="shared" si="0"/>
        <v>4511430.38</v>
      </c>
      <c r="H17" s="12"/>
    </row>
    <row r="18" spans="1:8" x14ac:dyDescent="0.25">
      <c r="A18" s="10"/>
      <c r="B18" s="48" t="s">
        <v>318</v>
      </c>
      <c r="C18" s="223" t="s">
        <v>289</v>
      </c>
      <c r="D18" s="212"/>
      <c r="E18" s="118">
        <v>1403.38</v>
      </c>
      <c r="F18" s="118">
        <v>0</v>
      </c>
      <c r="G18" s="119">
        <f t="shared" si="0"/>
        <v>1403.38</v>
      </c>
      <c r="H18" s="12"/>
    </row>
    <row r="19" spans="1:8" x14ac:dyDescent="0.25">
      <c r="A19" s="10"/>
      <c r="B19" s="48" t="s">
        <v>319</v>
      </c>
      <c r="C19" s="229" t="s">
        <v>321</v>
      </c>
      <c r="D19" s="214"/>
      <c r="E19" s="134">
        <v>4510027</v>
      </c>
      <c r="F19" s="118">
        <v>0</v>
      </c>
      <c r="G19" s="112">
        <f t="shared" si="0"/>
        <v>4510027</v>
      </c>
      <c r="H19" s="12"/>
    </row>
    <row r="20" spans="1:8" x14ac:dyDescent="0.25">
      <c r="A20" s="10"/>
      <c r="B20" s="48" t="s">
        <v>320</v>
      </c>
      <c r="C20" s="229" t="s">
        <v>291</v>
      </c>
      <c r="D20" s="214"/>
      <c r="E20" s="118"/>
      <c r="F20" s="118"/>
      <c r="G20" s="119"/>
      <c r="H20" s="12"/>
    </row>
    <row r="21" spans="1:8" x14ac:dyDescent="0.25">
      <c r="A21" s="10"/>
      <c r="B21" s="48"/>
      <c r="C21" s="213"/>
      <c r="D21" s="214"/>
      <c r="E21" s="118"/>
      <c r="F21" s="118"/>
      <c r="G21" s="119"/>
      <c r="H21" s="12"/>
    </row>
    <row r="22" spans="1:8" x14ac:dyDescent="0.25">
      <c r="A22" s="10"/>
      <c r="B22" s="46"/>
      <c r="C22" s="209"/>
      <c r="D22" s="210"/>
      <c r="E22" s="120"/>
      <c r="F22" s="120"/>
      <c r="G22" s="114"/>
      <c r="H22" s="12"/>
    </row>
    <row r="23" spans="1:8" x14ac:dyDescent="0.25">
      <c r="A23" s="10"/>
      <c r="B23" s="48"/>
      <c r="C23" s="229"/>
      <c r="D23" s="230"/>
      <c r="E23" s="121"/>
      <c r="F23" s="121"/>
      <c r="G23" s="122"/>
      <c r="H23" s="12"/>
    </row>
    <row r="24" spans="1:8" x14ac:dyDescent="0.25">
      <c r="A24" s="10"/>
      <c r="B24" s="49"/>
      <c r="C24" s="31"/>
      <c r="D24" s="31"/>
      <c r="E24" s="117"/>
      <c r="F24" s="117"/>
      <c r="G24" s="116"/>
      <c r="H24" s="12"/>
    </row>
    <row r="25" spans="1:8" x14ac:dyDescent="0.25">
      <c r="A25" s="10"/>
      <c r="B25" s="231" t="s">
        <v>91</v>
      </c>
      <c r="C25" s="232"/>
      <c r="D25" s="233"/>
      <c r="E25" s="123">
        <f>SUM(E11:E17)</f>
        <v>4511430.38</v>
      </c>
      <c r="F25" s="123">
        <f>SUM(F11:F17)</f>
        <v>0</v>
      </c>
      <c r="G25" s="124">
        <f t="shared" si="0"/>
        <v>4511430.38</v>
      </c>
      <c r="H25" s="12"/>
    </row>
    <row r="26" spans="1:8" x14ac:dyDescent="0.25">
      <c r="A26" s="10"/>
      <c r="B26" s="26"/>
      <c r="C26" s="31"/>
      <c r="D26" s="31"/>
      <c r="E26" s="26"/>
      <c r="F26" s="26"/>
      <c r="G26" s="30"/>
      <c r="H26" s="12"/>
    </row>
    <row r="27" spans="1:8" ht="15.75" thickBot="1" x14ac:dyDescent="0.3">
      <c r="A27" s="10"/>
      <c r="B27" s="26"/>
      <c r="C27" s="31"/>
      <c r="D27" s="31"/>
      <c r="E27" s="26"/>
      <c r="F27" s="26"/>
      <c r="G27" s="30"/>
      <c r="H27" s="12"/>
    </row>
    <row r="28" spans="1:8" x14ac:dyDescent="0.25">
      <c r="A28" s="8"/>
      <c r="B28" s="36"/>
      <c r="C28" s="36"/>
      <c r="D28" s="36"/>
      <c r="E28" s="36"/>
      <c r="F28" s="36"/>
      <c r="G28" s="37"/>
      <c r="H28" s="9"/>
    </row>
    <row r="29" spans="1:8" x14ac:dyDescent="0.25">
      <c r="A29" s="39"/>
      <c r="B29" s="145" t="s">
        <v>92</v>
      </c>
      <c r="C29" s="26"/>
      <c r="D29" s="26"/>
      <c r="E29" s="26"/>
      <c r="F29" s="26"/>
      <c r="G29" s="30"/>
      <c r="H29" s="12"/>
    </row>
    <row r="30" spans="1:8" x14ac:dyDescent="0.25">
      <c r="A30" s="10"/>
      <c r="B30" s="26"/>
      <c r="C30" s="26"/>
      <c r="D30" s="26"/>
      <c r="E30" s="26"/>
      <c r="F30" s="26"/>
      <c r="G30" s="30"/>
      <c r="H30" s="12"/>
    </row>
    <row r="31" spans="1:8" x14ac:dyDescent="0.25">
      <c r="A31" s="10"/>
      <c r="B31" s="26"/>
      <c r="C31" s="26"/>
      <c r="D31" s="26"/>
      <c r="E31" s="26"/>
      <c r="F31" s="26"/>
      <c r="G31" s="30"/>
      <c r="H31" s="12"/>
    </row>
    <row r="32" spans="1:8" ht="15.75" thickBot="1" x14ac:dyDescent="0.3">
      <c r="A32" s="10"/>
      <c r="B32" s="26"/>
      <c r="C32" s="26"/>
      <c r="D32" s="26"/>
      <c r="E32" s="26"/>
      <c r="F32" s="26"/>
      <c r="G32" s="30"/>
      <c r="H32" s="12"/>
    </row>
    <row r="33" spans="1:8" x14ac:dyDescent="0.25">
      <c r="A33" s="8"/>
      <c r="B33" s="36"/>
      <c r="C33" s="36"/>
      <c r="D33" s="36"/>
      <c r="E33" s="36"/>
      <c r="F33" s="36"/>
      <c r="G33" s="37"/>
      <c r="H33" s="9"/>
    </row>
    <row r="34" spans="1:8" x14ac:dyDescent="0.25">
      <c r="A34" s="10"/>
      <c r="B34" s="26"/>
      <c r="C34" s="26"/>
      <c r="D34" s="26"/>
      <c r="E34" s="26"/>
      <c r="F34" s="26"/>
      <c r="G34" s="30"/>
      <c r="H34" s="12"/>
    </row>
    <row r="35" spans="1:8" x14ac:dyDescent="0.25">
      <c r="A35" s="10"/>
      <c r="B35" s="11"/>
      <c r="C35" s="11"/>
      <c r="D35" s="11"/>
      <c r="E35" s="11"/>
      <c r="F35" s="11"/>
      <c r="G35" s="27"/>
      <c r="H35" s="12"/>
    </row>
    <row r="36" spans="1:8" x14ac:dyDescent="0.25">
      <c r="A36" s="10"/>
      <c r="B36" s="11"/>
      <c r="C36" s="11"/>
      <c r="D36" s="11"/>
      <c r="E36" s="11"/>
      <c r="F36" s="11"/>
      <c r="G36" s="27"/>
      <c r="H36" s="12"/>
    </row>
    <row r="37" spans="1:8" x14ac:dyDescent="0.25">
      <c r="A37" s="10"/>
      <c r="B37" s="11"/>
      <c r="C37" s="11"/>
      <c r="D37" s="11"/>
      <c r="E37" s="11"/>
      <c r="F37" s="11"/>
      <c r="G37" s="27"/>
      <c r="H37" s="12"/>
    </row>
    <row r="38" spans="1:8" x14ac:dyDescent="0.25">
      <c r="A38" s="10"/>
      <c r="B38" s="11"/>
      <c r="C38" s="24"/>
      <c r="D38" s="11"/>
      <c r="E38" s="11"/>
      <c r="F38" s="24"/>
      <c r="G38" s="24"/>
      <c r="H38" s="12"/>
    </row>
    <row r="39" spans="1:8" x14ac:dyDescent="0.25">
      <c r="A39" s="10"/>
      <c r="B39" s="11"/>
      <c r="C39" s="164" t="s">
        <v>52</v>
      </c>
      <c r="D39" s="165"/>
      <c r="E39" s="11"/>
      <c r="F39" s="177" t="s">
        <v>53</v>
      </c>
      <c r="G39" s="177"/>
      <c r="H39" s="12"/>
    </row>
    <row r="40" spans="1:8" x14ac:dyDescent="0.25">
      <c r="A40" s="10"/>
      <c r="B40" s="11"/>
      <c r="C40" s="164" t="s">
        <v>774</v>
      </c>
      <c r="D40" s="11"/>
      <c r="E40" s="11"/>
      <c r="F40" s="177" t="s">
        <v>776</v>
      </c>
      <c r="G40" s="177"/>
      <c r="H40" s="12"/>
    </row>
    <row r="41" spans="1:8" x14ac:dyDescent="0.25">
      <c r="A41" s="10"/>
      <c r="B41" s="11"/>
      <c r="C41" s="164" t="s">
        <v>775</v>
      </c>
      <c r="D41" s="11"/>
      <c r="E41" s="11"/>
      <c r="F41" s="177" t="s">
        <v>883</v>
      </c>
      <c r="G41" s="177"/>
      <c r="H41" s="12"/>
    </row>
    <row r="42" spans="1:8" x14ac:dyDescent="0.25">
      <c r="A42" s="10"/>
      <c r="B42" s="11"/>
      <c r="C42" s="11"/>
      <c r="D42" s="11"/>
      <c r="E42" s="11"/>
      <c r="F42" s="11"/>
      <c r="G42" s="11"/>
      <c r="H42" s="12"/>
    </row>
    <row r="43" spans="1:8" x14ac:dyDescent="0.25">
      <c r="A43" s="10"/>
      <c r="B43" s="11"/>
      <c r="C43" s="11"/>
      <c r="D43" s="11"/>
      <c r="E43" s="11"/>
      <c r="F43" s="11"/>
      <c r="G43" s="11"/>
      <c r="H43" s="12"/>
    </row>
    <row r="44" spans="1:8" x14ac:dyDescent="0.25">
      <c r="A44" s="10"/>
      <c r="B44" s="11"/>
      <c r="C44" s="11"/>
      <c r="D44" s="11"/>
      <c r="E44" s="11"/>
      <c r="F44" s="11"/>
      <c r="G44" s="11"/>
      <c r="H44" s="12"/>
    </row>
    <row r="45" spans="1:8" x14ac:dyDescent="0.25">
      <c r="A45" s="10"/>
      <c r="B45" s="11"/>
      <c r="C45" s="11"/>
      <c r="D45" s="11"/>
      <c r="E45" s="11"/>
      <c r="F45" s="11"/>
      <c r="G45" s="11"/>
      <c r="H45" s="12"/>
    </row>
    <row r="46" spans="1:8" x14ac:dyDescent="0.25">
      <c r="A46" s="10"/>
      <c r="B46" s="11"/>
      <c r="C46" s="11"/>
      <c r="D46" s="11"/>
      <c r="E46" s="11"/>
      <c r="F46" s="11"/>
      <c r="G46" s="11"/>
      <c r="H46" s="12"/>
    </row>
    <row r="47" spans="1:8" x14ac:dyDescent="0.25">
      <c r="A47" s="10"/>
      <c r="B47" s="11"/>
      <c r="C47" s="11"/>
      <c r="D47" s="168" t="s">
        <v>51</v>
      </c>
      <c r="E47" s="168"/>
      <c r="F47" s="168"/>
      <c r="G47" s="168"/>
      <c r="H47" s="169"/>
    </row>
    <row r="48" spans="1:8" x14ac:dyDescent="0.25">
      <c r="A48" s="10"/>
      <c r="B48" s="11"/>
      <c r="C48" s="11"/>
      <c r="D48" s="166" t="s">
        <v>777</v>
      </c>
      <c r="E48" s="166"/>
      <c r="F48" s="166"/>
      <c r="G48" s="11"/>
      <c r="H48" s="12"/>
    </row>
    <row r="49" spans="1:8" x14ac:dyDescent="0.25">
      <c r="A49" s="10"/>
      <c r="B49" s="11"/>
      <c r="C49" s="11"/>
      <c r="D49" s="166" t="s">
        <v>884</v>
      </c>
      <c r="E49" s="166"/>
      <c r="F49" s="166"/>
      <c r="G49" s="11"/>
      <c r="H49" s="12"/>
    </row>
    <row r="50" spans="1:8" x14ac:dyDescent="0.25">
      <c r="A50" s="10"/>
      <c r="B50" s="11"/>
      <c r="C50" s="11"/>
      <c r="D50" s="166" t="s">
        <v>778</v>
      </c>
      <c r="E50" s="166"/>
      <c r="F50" s="166"/>
      <c r="G50" s="11"/>
      <c r="H50" s="12"/>
    </row>
    <row r="51" spans="1:8" x14ac:dyDescent="0.25">
      <c r="A51" s="10"/>
      <c r="B51" s="11"/>
      <c r="C51" s="11"/>
      <c r="D51" s="11"/>
      <c r="E51" s="11"/>
      <c r="F51" s="11"/>
      <c r="G51" s="11"/>
      <c r="H51" s="12"/>
    </row>
    <row r="52" spans="1:8" ht="15.75" thickBot="1" x14ac:dyDescent="0.3">
      <c r="A52" s="13"/>
      <c r="B52" s="14"/>
      <c r="C52" s="14"/>
      <c r="D52" s="14"/>
      <c r="E52" s="14"/>
      <c r="F52" s="14"/>
      <c r="G52" s="38"/>
      <c r="H52" s="15"/>
    </row>
    <row r="53" spans="1:8" x14ac:dyDescent="0.25">
      <c r="G53" s="29"/>
    </row>
  </sheetData>
  <mergeCells count="27">
    <mergeCell ref="B25:D25"/>
    <mergeCell ref="C19:D19"/>
    <mergeCell ref="C20:D20"/>
    <mergeCell ref="C21:D21"/>
    <mergeCell ref="C22:D22"/>
    <mergeCell ref="C23:D23"/>
    <mergeCell ref="B1:C5"/>
    <mergeCell ref="B7:C7"/>
    <mergeCell ref="E7:F7"/>
    <mergeCell ref="B9:B10"/>
    <mergeCell ref="C9:D10"/>
    <mergeCell ref="D49:F49"/>
    <mergeCell ref="D50:F50"/>
    <mergeCell ref="G9:G10"/>
    <mergeCell ref="F39:G39"/>
    <mergeCell ref="F41:G41"/>
    <mergeCell ref="D47:H47"/>
    <mergeCell ref="D48:F48"/>
    <mergeCell ref="C17:D17"/>
    <mergeCell ref="C18:D18"/>
    <mergeCell ref="C11:D11"/>
    <mergeCell ref="C12:D12"/>
    <mergeCell ref="C13:D13"/>
    <mergeCell ref="C14:D14"/>
    <mergeCell ref="C15:D15"/>
    <mergeCell ref="C16:D16"/>
    <mergeCell ref="F40:G40"/>
  </mergeCells>
  <pageMargins left="0.25" right="0.25" top="0.75" bottom="0.75" header="0.3" footer="0.3"/>
  <pageSetup scale="7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6"/>
  <sheetViews>
    <sheetView topLeftCell="B1" workbookViewId="0">
      <selection activeCell="J94" sqref="J94"/>
    </sheetView>
  </sheetViews>
  <sheetFormatPr baseColWidth="10" defaultRowHeight="15" x14ac:dyDescent="0.25"/>
  <cols>
    <col min="1" max="1" width="2.7109375" customWidth="1"/>
    <col min="2" max="2" width="12.7109375" customWidth="1"/>
    <col min="3" max="4" width="30.7109375" customWidth="1"/>
    <col min="5" max="7" width="18.7109375" customWidth="1"/>
    <col min="8" max="8" width="2.7109375" customWidth="1"/>
    <col min="10" max="10" width="13.140625" bestFit="1" customWidth="1"/>
  </cols>
  <sheetData>
    <row r="2" spans="1:10" ht="15.75" thickBot="1" x14ac:dyDescent="0.3"/>
    <row r="3" spans="1:10" x14ac:dyDescent="0.25">
      <c r="A3" s="8"/>
      <c r="B3" s="188"/>
      <c r="C3" s="188"/>
      <c r="D3" s="36" t="s">
        <v>0</v>
      </c>
      <c r="E3" s="101"/>
      <c r="F3" s="36"/>
      <c r="G3" s="36"/>
      <c r="H3" s="9"/>
    </row>
    <row r="4" spans="1:10" x14ac:dyDescent="0.25">
      <c r="A4" s="10"/>
      <c r="B4" s="167"/>
      <c r="C4" s="167"/>
      <c r="D4" s="26" t="s">
        <v>54</v>
      </c>
      <c r="E4" s="11"/>
      <c r="F4" s="26"/>
      <c r="G4" s="26"/>
      <c r="H4" s="12"/>
    </row>
    <row r="5" spans="1:10" x14ac:dyDescent="0.25">
      <c r="A5" s="10"/>
      <c r="B5" s="167"/>
      <c r="C5" s="167"/>
      <c r="D5" s="28" t="s">
        <v>879</v>
      </c>
      <c r="E5" s="11"/>
      <c r="F5" s="28"/>
      <c r="G5" s="28"/>
      <c r="H5" s="12"/>
    </row>
    <row r="6" spans="1:10" x14ac:dyDescent="0.25">
      <c r="A6" s="10"/>
      <c r="B6" s="167"/>
      <c r="C6" s="167"/>
      <c r="D6" s="130"/>
      <c r="E6" s="130"/>
      <c r="F6" s="130"/>
      <c r="G6" s="32"/>
      <c r="H6" s="12"/>
    </row>
    <row r="7" spans="1:10" x14ac:dyDescent="0.25">
      <c r="A7" s="10"/>
      <c r="B7" s="167"/>
      <c r="C7" s="167"/>
      <c r="D7" s="130"/>
      <c r="E7" s="11"/>
      <c r="F7" s="11"/>
      <c r="G7" s="27"/>
      <c r="H7" s="12"/>
    </row>
    <row r="8" spans="1:10" x14ac:dyDescent="0.25">
      <c r="A8" s="10"/>
      <c r="B8" s="137"/>
      <c r="C8" s="137"/>
      <c r="D8" s="137"/>
      <c r="E8" s="11"/>
      <c r="F8" s="11"/>
      <c r="G8" s="27"/>
      <c r="H8" s="12"/>
    </row>
    <row r="9" spans="1:10" x14ac:dyDescent="0.25">
      <c r="A9" s="10"/>
      <c r="B9" s="177" t="s">
        <v>322</v>
      </c>
      <c r="C9" s="177"/>
      <c r="D9" s="129"/>
      <c r="E9" s="167"/>
      <c r="F9" s="167"/>
      <c r="G9" s="27"/>
      <c r="H9" s="33"/>
    </row>
    <row r="10" spans="1:10" x14ac:dyDescent="0.25">
      <c r="A10" s="10"/>
      <c r="B10" s="11"/>
      <c r="C10" s="11"/>
      <c r="D10" s="11"/>
      <c r="E10" s="11"/>
      <c r="F10" s="11"/>
      <c r="G10" s="27"/>
      <c r="H10" s="12"/>
    </row>
    <row r="11" spans="1:10" ht="15" customHeight="1" x14ac:dyDescent="0.25">
      <c r="A11" s="10"/>
      <c r="B11" s="215" t="s">
        <v>5</v>
      </c>
      <c r="C11" s="217" t="s">
        <v>6</v>
      </c>
      <c r="D11" s="218"/>
      <c r="E11" s="40" t="s">
        <v>57</v>
      </c>
      <c r="F11" s="41" t="s">
        <v>8</v>
      </c>
      <c r="G11" s="216" t="s">
        <v>58</v>
      </c>
      <c r="H11" s="12"/>
    </row>
    <row r="12" spans="1:10" x14ac:dyDescent="0.25">
      <c r="A12" s="10"/>
      <c r="B12" s="215"/>
      <c r="C12" s="219"/>
      <c r="D12" s="220"/>
      <c r="E12" s="25" t="s">
        <v>56</v>
      </c>
      <c r="F12" s="25"/>
      <c r="G12" s="216"/>
      <c r="H12" s="12"/>
    </row>
    <row r="13" spans="1:10" ht="30.75" customHeight="1" x14ac:dyDescent="0.25">
      <c r="A13" s="10"/>
      <c r="B13" s="42" t="s">
        <v>323</v>
      </c>
      <c r="C13" s="234" t="s">
        <v>324</v>
      </c>
      <c r="D13" s="235"/>
      <c r="E13" s="109">
        <v>1584359.86</v>
      </c>
      <c r="F13" s="109">
        <f>SUM(F14:F21)</f>
        <v>394715.37999999995</v>
      </c>
      <c r="G13" s="110">
        <f t="shared" ref="G13:G78" si="0">+E13+F13</f>
        <v>1979075.24</v>
      </c>
      <c r="H13" s="12"/>
    </row>
    <row r="14" spans="1:10" x14ac:dyDescent="0.25">
      <c r="A14" s="10"/>
      <c r="B14" s="43" t="s">
        <v>325</v>
      </c>
      <c r="C14" s="225" t="s">
        <v>333</v>
      </c>
      <c r="D14" s="238"/>
      <c r="E14" s="133">
        <v>713583.62000000011</v>
      </c>
      <c r="F14" s="133">
        <f>318624.23+2089.66</f>
        <v>320713.88999999996</v>
      </c>
      <c r="G14" s="122">
        <f>+E14+F14</f>
        <v>1034297.51</v>
      </c>
      <c r="H14" s="12"/>
      <c r="J14" s="107"/>
    </row>
    <row r="15" spans="1:10" x14ac:dyDescent="0.25">
      <c r="A15" s="10"/>
      <c r="B15" s="43" t="s">
        <v>326</v>
      </c>
      <c r="C15" s="225" t="s">
        <v>334</v>
      </c>
      <c r="D15" s="238"/>
      <c r="E15" s="133">
        <v>443106.55</v>
      </c>
      <c r="F15" s="133">
        <f>3167.62-864</f>
        <v>2303.62</v>
      </c>
      <c r="G15" s="122">
        <f t="shared" ref="G15:G25" si="1">+E15+F15</f>
        <v>445410.17</v>
      </c>
      <c r="H15" s="12"/>
      <c r="J15" s="91"/>
    </row>
    <row r="16" spans="1:10" x14ac:dyDescent="0.25">
      <c r="A16" s="10"/>
      <c r="B16" s="43" t="s">
        <v>327</v>
      </c>
      <c r="C16" s="225" t="s">
        <v>335</v>
      </c>
      <c r="D16" s="238"/>
      <c r="E16" s="133">
        <v>0</v>
      </c>
      <c r="F16" s="133">
        <v>0</v>
      </c>
      <c r="G16" s="122">
        <f t="shared" si="1"/>
        <v>0</v>
      </c>
      <c r="H16" s="12"/>
      <c r="J16" s="107"/>
    </row>
    <row r="17" spans="1:8" ht="30" customHeight="1" x14ac:dyDescent="0.25">
      <c r="A17" s="10"/>
      <c r="B17" s="43" t="s">
        <v>328</v>
      </c>
      <c r="C17" s="225" t="s">
        <v>336</v>
      </c>
      <c r="D17" s="238"/>
      <c r="E17" s="133">
        <v>7923</v>
      </c>
      <c r="F17" s="133">
        <v>0</v>
      </c>
      <c r="G17" s="122">
        <f t="shared" si="1"/>
        <v>7923</v>
      </c>
      <c r="H17" s="12"/>
    </row>
    <row r="18" spans="1:8" x14ac:dyDescent="0.25">
      <c r="A18" s="10"/>
      <c r="B18" s="43" t="s">
        <v>329</v>
      </c>
      <c r="C18" s="225" t="s">
        <v>337</v>
      </c>
      <c r="D18" s="238"/>
      <c r="E18" s="133">
        <v>64289.4</v>
      </c>
      <c r="F18" s="133">
        <v>51620</v>
      </c>
      <c r="G18" s="122">
        <f t="shared" si="1"/>
        <v>115909.4</v>
      </c>
      <c r="H18" s="12"/>
    </row>
    <row r="19" spans="1:8" x14ac:dyDescent="0.25">
      <c r="A19" s="10"/>
      <c r="B19" s="43" t="s">
        <v>330</v>
      </c>
      <c r="C19" s="225" t="s">
        <v>338</v>
      </c>
      <c r="D19" s="238"/>
      <c r="E19" s="133">
        <v>338924.29000000004</v>
      </c>
      <c r="F19" s="133">
        <v>19579.87</v>
      </c>
      <c r="G19" s="122">
        <f t="shared" si="1"/>
        <v>358504.16000000003</v>
      </c>
      <c r="H19" s="12"/>
    </row>
    <row r="20" spans="1:8" x14ac:dyDescent="0.25">
      <c r="A20" s="10"/>
      <c r="B20" s="43" t="s">
        <v>331</v>
      </c>
      <c r="C20" s="225" t="s">
        <v>339</v>
      </c>
      <c r="D20" s="238"/>
      <c r="E20" s="133">
        <v>0</v>
      </c>
      <c r="F20" s="133">
        <v>498</v>
      </c>
      <c r="G20" s="122">
        <f t="shared" si="1"/>
        <v>498</v>
      </c>
      <c r="H20" s="12"/>
    </row>
    <row r="21" spans="1:8" x14ac:dyDescent="0.25">
      <c r="A21" s="10"/>
      <c r="B21" s="85" t="s">
        <v>332</v>
      </c>
      <c r="C21" s="225" t="s">
        <v>340</v>
      </c>
      <c r="D21" s="246"/>
      <c r="E21" s="143">
        <v>16533</v>
      </c>
      <c r="F21" s="143">
        <v>0</v>
      </c>
      <c r="G21" s="122">
        <f t="shared" si="1"/>
        <v>16533</v>
      </c>
      <c r="H21" s="12"/>
    </row>
    <row r="22" spans="1:8" x14ac:dyDescent="0.25">
      <c r="A22" s="10"/>
      <c r="B22" s="83" t="s">
        <v>341</v>
      </c>
      <c r="C22" s="227" t="s">
        <v>342</v>
      </c>
      <c r="D22" s="228"/>
      <c r="E22" s="113">
        <v>1188060.5499999998</v>
      </c>
      <c r="F22" s="113">
        <f>SUM(F23:F25)</f>
        <v>243701.71000000002</v>
      </c>
      <c r="G22" s="114">
        <f t="shared" si="1"/>
        <v>1431762.2599999998</v>
      </c>
      <c r="H22" s="12"/>
    </row>
    <row r="23" spans="1:8" x14ac:dyDescent="0.25">
      <c r="A23" s="10"/>
      <c r="B23" s="87" t="s">
        <v>343</v>
      </c>
      <c r="C23" s="225" t="s">
        <v>346</v>
      </c>
      <c r="D23" s="238"/>
      <c r="E23" s="133">
        <v>1079400.04</v>
      </c>
      <c r="F23" s="133">
        <f>279043.21-36496.5</f>
        <v>242546.71000000002</v>
      </c>
      <c r="G23" s="122">
        <f t="shared" si="1"/>
        <v>1321946.75</v>
      </c>
      <c r="H23" s="12"/>
    </row>
    <row r="24" spans="1:8" ht="15" customHeight="1" x14ac:dyDescent="0.25">
      <c r="A24" s="10"/>
      <c r="B24" s="87" t="s">
        <v>344</v>
      </c>
      <c r="C24" s="225" t="s">
        <v>347</v>
      </c>
      <c r="D24" s="238"/>
      <c r="E24" s="133">
        <v>73564.639999999999</v>
      </c>
      <c r="F24" s="133">
        <v>1155</v>
      </c>
      <c r="G24" s="122">
        <f t="shared" si="1"/>
        <v>74719.64</v>
      </c>
      <c r="H24" s="12"/>
    </row>
    <row r="25" spans="1:8" ht="15" customHeight="1" x14ac:dyDescent="0.25">
      <c r="A25" s="10"/>
      <c r="B25" s="87" t="s">
        <v>345</v>
      </c>
      <c r="C25" s="225" t="s">
        <v>348</v>
      </c>
      <c r="D25" s="238"/>
      <c r="E25" s="125">
        <v>35095.870000000003</v>
      </c>
      <c r="F25" s="125">
        <v>0</v>
      </c>
      <c r="G25" s="122">
        <f t="shared" si="1"/>
        <v>35095.870000000003</v>
      </c>
      <c r="H25" s="12"/>
    </row>
    <row r="26" spans="1:8" ht="30" customHeight="1" x14ac:dyDescent="0.25">
      <c r="A26" s="10"/>
      <c r="B26" s="83" t="s">
        <v>349</v>
      </c>
      <c r="C26" s="227" t="s">
        <v>350</v>
      </c>
      <c r="D26" s="228"/>
      <c r="E26" s="113">
        <v>133451.17000000001</v>
      </c>
      <c r="F26" s="113">
        <f>SUM(F27:F35)</f>
        <v>14196</v>
      </c>
      <c r="G26" s="114">
        <f t="shared" ref="G26" si="2">+E26+F26</f>
        <v>147647.17000000001</v>
      </c>
      <c r="H26" s="12"/>
    </row>
    <row r="27" spans="1:8" ht="29.25" customHeight="1" x14ac:dyDescent="0.25">
      <c r="A27" s="10"/>
      <c r="B27" s="87" t="s">
        <v>351</v>
      </c>
      <c r="C27" s="225" t="s">
        <v>360</v>
      </c>
      <c r="D27" s="226"/>
      <c r="E27" s="125">
        <v>0</v>
      </c>
      <c r="F27" s="125">
        <v>0</v>
      </c>
      <c r="G27" s="122">
        <f>+E27+F27</f>
        <v>0</v>
      </c>
      <c r="H27" s="12"/>
    </row>
    <row r="28" spans="1:8" ht="15" customHeight="1" x14ac:dyDescent="0.25">
      <c r="A28" s="10"/>
      <c r="B28" s="87" t="s">
        <v>352</v>
      </c>
      <c r="C28" s="225" t="s">
        <v>361</v>
      </c>
      <c r="D28" s="226"/>
      <c r="E28" s="125">
        <v>14000.03</v>
      </c>
      <c r="F28" s="125"/>
      <c r="G28" s="122">
        <f t="shared" ref="G28:G36" si="3">+E28+F28</f>
        <v>14000.03</v>
      </c>
      <c r="H28" s="12"/>
    </row>
    <row r="29" spans="1:8" ht="30.75" customHeight="1" x14ac:dyDescent="0.25">
      <c r="A29" s="10"/>
      <c r="B29" s="87" t="s">
        <v>353</v>
      </c>
      <c r="C29" s="225" t="s">
        <v>362</v>
      </c>
      <c r="D29" s="226"/>
      <c r="E29" s="125">
        <v>0</v>
      </c>
      <c r="F29" s="125">
        <v>0</v>
      </c>
      <c r="G29" s="122">
        <f t="shared" si="3"/>
        <v>0</v>
      </c>
      <c r="H29" s="12"/>
    </row>
    <row r="30" spans="1:8" ht="30" customHeight="1" x14ac:dyDescent="0.25">
      <c r="A30" s="10"/>
      <c r="B30" s="87" t="s">
        <v>354</v>
      </c>
      <c r="C30" s="225" t="s">
        <v>363</v>
      </c>
      <c r="D30" s="226"/>
      <c r="E30" s="125">
        <v>3915.65</v>
      </c>
      <c r="F30" s="125">
        <v>0</v>
      </c>
      <c r="G30" s="122">
        <f t="shared" si="3"/>
        <v>3915.65</v>
      </c>
      <c r="H30" s="12"/>
    </row>
    <row r="31" spans="1:8" ht="29.25" customHeight="1" x14ac:dyDescent="0.25">
      <c r="A31" s="10"/>
      <c r="B31" s="87" t="s">
        <v>355</v>
      </c>
      <c r="C31" s="225" t="s">
        <v>364</v>
      </c>
      <c r="D31" s="226"/>
      <c r="E31" s="125">
        <v>113490.49</v>
      </c>
      <c r="F31" s="125">
        <v>14196</v>
      </c>
      <c r="G31" s="122">
        <f t="shared" si="3"/>
        <v>127686.49</v>
      </c>
      <c r="H31" s="12"/>
    </row>
    <row r="32" spans="1:8" ht="29.25" customHeight="1" x14ac:dyDescent="0.25">
      <c r="A32" s="10"/>
      <c r="B32" s="87" t="s">
        <v>356</v>
      </c>
      <c r="C32" s="225" t="s">
        <v>365</v>
      </c>
      <c r="D32" s="226"/>
      <c r="E32" s="125">
        <v>0</v>
      </c>
      <c r="F32" s="125">
        <v>0</v>
      </c>
      <c r="G32" s="122">
        <f t="shared" si="3"/>
        <v>0</v>
      </c>
      <c r="H32" s="12"/>
    </row>
    <row r="33" spans="1:8" ht="29.25" customHeight="1" x14ac:dyDescent="0.25">
      <c r="A33" s="10"/>
      <c r="B33" s="87" t="s">
        <v>357</v>
      </c>
      <c r="C33" s="225" t="s">
        <v>366</v>
      </c>
      <c r="D33" s="226"/>
      <c r="E33" s="125">
        <v>0</v>
      </c>
      <c r="F33" s="125">
        <v>0</v>
      </c>
      <c r="G33" s="122">
        <f t="shared" si="3"/>
        <v>0</v>
      </c>
      <c r="H33" s="12"/>
    </row>
    <row r="34" spans="1:8" ht="15" customHeight="1" x14ac:dyDescent="0.25">
      <c r="A34" s="10"/>
      <c r="B34" s="87" t="s">
        <v>358</v>
      </c>
      <c r="C34" s="225" t="s">
        <v>367</v>
      </c>
      <c r="D34" s="226"/>
      <c r="E34" s="125">
        <v>0</v>
      </c>
      <c r="F34" s="125">
        <v>0</v>
      </c>
      <c r="G34" s="122">
        <f t="shared" si="3"/>
        <v>0</v>
      </c>
      <c r="H34" s="12"/>
    </row>
    <row r="35" spans="1:8" ht="15" customHeight="1" x14ac:dyDescent="0.25">
      <c r="A35" s="10"/>
      <c r="B35" s="87" t="s">
        <v>359</v>
      </c>
      <c r="C35" s="225" t="s">
        <v>368</v>
      </c>
      <c r="D35" s="226"/>
      <c r="E35" s="125">
        <v>2045</v>
      </c>
      <c r="F35" s="125">
        <v>0</v>
      </c>
      <c r="G35" s="122">
        <f t="shared" si="3"/>
        <v>2045</v>
      </c>
      <c r="H35" s="12"/>
    </row>
    <row r="36" spans="1:8" ht="15" customHeight="1" x14ac:dyDescent="0.25">
      <c r="A36" s="10"/>
      <c r="B36" s="83" t="s">
        <v>369</v>
      </c>
      <c r="C36" s="227" t="s">
        <v>370</v>
      </c>
      <c r="D36" s="228"/>
      <c r="E36" s="113">
        <v>2756284.8800000004</v>
      </c>
      <c r="F36" s="113">
        <f>SUM(F37:F45)</f>
        <v>486516.55</v>
      </c>
      <c r="G36" s="114">
        <f t="shared" si="3"/>
        <v>3242801.43</v>
      </c>
      <c r="H36" s="12"/>
    </row>
    <row r="37" spans="1:8" ht="15" customHeight="1" x14ac:dyDescent="0.25">
      <c r="A37" s="10"/>
      <c r="B37" s="87" t="s">
        <v>371</v>
      </c>
      <c r="C37" s="225" t="s">
        <v>380</v>
      </c>
      <c r="D37" s="226"/>
      <c r="E37" s="125">
        <v>10624.01</v>
      </c>
      <c r="F37" s="125">
        <v>0</v>
      </c>
      <c r="G37" s="122">
        <f>+E37+F37</f>
        <v>10624.01</v>
      </c>
      <c r="H37" s="12"/>
    </row>
    <row r="38" spans="1:8" ht="15" customHeight="1" x14ac:dyDescent="0.25">
      <c r="A38" s="10"/>
      <c r="B38" s="87" t="s">
        <v>372</v>
      </c>
      <c r="C38" s="225" t="s">
        <v>381</v>
      </c>
      <c r="D38" s="226"/>
      <c r="E38" s="125">
        <v>255182.08000000002</v>
      </c>
      <c r="F38" s="125">
        <v>11126.89</v>
      </c>
      <c r="G38" s="122">
        <f>+E38+F38</f>
        <v>266308.97000000003</v>
      </c>
      <c r="H38" s="12"/>
    </row>
    <row r="39" spans="1:8" ht="15" customHeight="1" x14ac:dyDescent="0.25">
      <c r="A39" s="10"/>
      <c r="B39" s="87" t="s">
        <v>373</v>
      </c>
      <c r="C39" s="225" t="s">
        <v>382</v>
      </c>
      <c r="D39" s="226"/>
      <c r="E39" s="125">
        <v>6209.99</v>
      </c>
      <c r="F39" s="125">
        <v>80.83</v>
      </c>
      <c r="G39" s="122">
        <f t="shared" ref="G39:G53" si="4">+E39+F39</f>
        <v>6290.82</v>
      </c>
      <c r="H39" s="12"/>
    </row>
    <row r="40" spans="1:8" ht="15" customHeight="1" x14ac:dyDescent="0.25">
      <c r="A40" s="10"/>
      <c r="B40" s="87" t="s">
        <v>374</v>
      </c>
      <c r="C40" s="225" t="s">
        <v>383</v>
      </c>
      <c r="D40" s="226"/>
      <c r="E40" s="125">
        <v>69019</v>
      </c>
      <c r="F40" s="125">
        <v>0</v>
      </c>
      <c r="G40" s="122">
        <f t="shared" si="4"/>
        <v>69019</v>
      </c>
      <c r="H40" s="12"/>
    </row>
    <row r="41" spans="1:8" ht="15" customHeight="1" x14ac:dyDescent="0.25">
      <c r="A41" s="10"/>
      <c r="B41" s="87" t="s">
        <v>375</v>
      </c>
      <c r="C41" s="225" t="s">
        <v>384</v>
      </c>
      <c r="D41" s="226"/>
      <c r="E41" s="125">
        <v>0</v>
      </c>
      <c r="F41" s="125">
        <v>0</v>
      </c>
      <c r="G41" s="122">
        <f t="shared" si="4"/>
        <v>0</v>
      </c>
      <c r="H41" s="12"/>
    </row>
    <row r="42" spans="1:8" ht="15" customHeight="1" x14ac:dyDescent="0.25">
      <c r="A42" s="10"/>
      <c r="B42" s="87" t="s">
        <v>376</v>
      </c>
      <c r="C42" s="225" t="s">
        <v>385</v>
      </c>
      <c r="D42" s="226"/>
      <c r="E42" s="125">
        <v>804571.08000000007</v>
      </c>
      <c r="F42" s="125">
        <f>149524.71+29440.77</f>
        <v>178965.47999999998</v>
      </c>
      <c r="G42" s="122">
        <f t="shared" si="4"/>
        <v>983536.56</v>
      </c>
      <c r="H42" s="12"/>
    </row>
    <row r="43" spans="1:8" ht="15" customHeight="1" x14ac:dyDescent="0.25">
      <c r="A43" s="10"/>
      <c r="B43" s="87" t="s">
        <v>377</v>
      </c>
      <c r="C43" s="225" t="s">
        <v>386</v>
      </c>
      <c r="D43" s="226"/>
      <c r="E43" s="125">
        <v>524673.39</v>
      </c>
      <c r="F43" s="125">
        <v>0</v>
      </c>
      <c r="G43" s="122">
        <f t="shared" si="4"/>
        <v>524673.39</v>
      </c>
      <c r="H43" s="12"/>
    </row>
    <row r="44" spans="1:8" ht="15" customHeight="1" x14ac:dyDescent="0.25">
      <c r="A44" s="10"/>
      <c r="B44" s="87" t="s">
        <v>378</v>
      </c>
      <c r="C44" s="225" t="s">
        <v>387</v>
      </c>
      <c r="D44" s="226"/>
      <c r="E44" s="125">
        <v>805109.99</v>
      </c>
      <c r="F44" s="125">
        <v>244756.09</v>
      </c>
      <c r="G44" s="122">
        <f t="shared" si="4"/>
        <v>1049866.08</v>
      </c>
      <c r="H44" s="12"/>
    </row>
    <row r="45" spans="1:8" ht="15" customHeight="1" x14ac:dyDescent="0.25">
      <c r="A45" s="10"/>
      <c r="B45" s="87" t="s">
        <v>379</v>
      </c>
      <c r="C45" s="225" t="s">
        <v>388</v>
      </c>
      <c r="D45" s="226"/>
      <c r="E45" s="125">
        <v>280895.34000000003</v>
      </c>
      <c r="F45" s="125">
        <v>51587.26</v>
      </c>
      <c r="G45" s="122">
        <f t="shared" si="4"/>
        <v>332482.60000000003</v>
      </c>
      <c r="H45" s="12"/>
    </row>
    <row r="46" spans="1:8" ht="15" customHeight="1" x14ac:dyDescent="0.25">
      <c r="A46" s="10"/>
      <c r="B46" s="83" t="s">
        <v>389</v>
      </c>
      <c r="C46" s="227" t="s">
        <v>390</v>
      </c>
      <c r="D46" s="228"/>
      <c r="E46" s="113">
        <v>96070.34</v>
      </c>
      <c r="F46" s="113">
        <f>SUM(F47:F53)</f>
        <v>0</v>
      </c>
      <c r="G46" s="114">
        <f t="shared" si="4"/>
        <v>96070.34</v>
      </c>
      <c r="H46" s="12"/>
    </row>
    <row r="47" spans="1:8" ht="15" customHeight="1" x14ac:dyDescent="0.25">
      <c r="A47" s="10"/>
      <c r="B47" s="87" t="s">
        <v>391</v>
      </c>
      <c r="C47" s="225" t="s">
        <v>398</v>
      </c>
      <c r="D47" s="226"/>
      <c r="E47" s="125">
        <v>0</v>
      </c>
      <c r="F47" s="125">
        <v>0</v>
      </c>
      <c r="G47" s="122">
        <f t="shared" si="4"/>
        <v>0</v>
      </c>
      <c r="H47" s="12"/>
    </row>
    <row r="48" spans="1:8" ht="15" customHeight="1" x14ac:dyDescent="0.25">
      <c r="A48" s="10"/>
      <c r="B48" s="87" t="s">
        <v>392</v>
      </c>
      <c r="C48" s="225" t="s">
        <v>399</v>
      </c>
      <c r="D48" s="226"/>
      <c r="E48" s="125">
        <v>0</v>
      </c>
      <c r="F48" s="125">
        <v>0</v>
      </c>
      <c r="G48" s="122">
        <f t="shared" ref="G48" si="5">+E48+F48</f>
        <v>0</v>
      </c>
      <c r="H48" s="12"/>
    </row>
    <row r="49" spans="1:8" ht="15" customHeight="1" x14ac:dyDescent="0.25">
      <c r="A49" s="10"/>
      <c r="B49" s="87" t="s">
        <v>393</v>
      </c>
      <c r="C49" s="225" t="s">
        <v>400</v>
      </c>
      <c r="D49" s="226"/>
      <c r="E49" s="125">
        <v>52430.119999999995</v>
      </c>
      <c r="F49" s="125">
        <v>0</v>
      </c>
      <c r="G49" s="122">
        <f t="shared" si="4"/>
        <v>52430.119999999995</v>
      </c>
      <c r="H49" s="12"/>
    </row>
    <row r="50" spans="1:8" ht="15" customHeight="1" x14ac:dyDescent="0.25">
      <c r="A50" s="10"/>
      <c r="B50" s="87" t="s">
        <v>394</v>
      </c>
      <c r="C50" s="225" t="s">
        <v>401</v>
      </c>
      <c r="D50" s="226"/>
      <c r="E50" s="125">
        <v>43640.22</v>
      </c>
      <c r="F50" s="125">
        <v>0</v>
      </c>
      <c r="G50" s="122">
        <f t="shared" si="4"/>
        <v>43640.22</v>
      </c>
      <c r="H50" s="12"/>
    </row>
    <row r="51" spans="1:8" ht="15" customHeight="1" x14ac:dyDescent="0.25">
      <c r="A51" s="10"/>
      <c r="B51" s="87" t="s">
        <v>395</v>
      </c>
      <c r="C51" s="225" t="s">
        <v>402</v>
      </c>
      <c r="D51" s="226"/>
      <c r="E51" s="125">
        <v>0</v>
      </c>
      <c r="F51" s="125">
        <v>0</v>
      </c>
      <c r="G51" s="122">
        <f t="shared" si="4"/>
        <v>0</v>
      </c>
      <c r="H51" s="12"/>
    </row>
    <row r="52" spans="1:8" ht="15" customHeight="1" x14ac:dyDescent="0.25">
      <c r="A52" s="10"/>
      <c r="B52" s="87" t="s">
        <v>396</v>
      </c>
      <c r="C52" s="225" t="s">
        <v>403</v>
      </c>
      <c r="D52" s="226"/>
      <c r="E52" s="125">
        <v>0</v>
      </c>
      <c r="F52" s="125">
        <v>0</v>
      </c>
      <c r="G52" s="122">
        <f t="shared" si="4"/>
        <v>0</v>
      </c>
      <c r="H52" s="12"/>
    </row>
    <row r="53" spans="1:8" ht="15" customHeight="1" x14ac:dyDescent="0.25">
      <c r="A53" s="10"/>
      <c r="B53" s="87" t="s">
        <v>397</v>
      </c>
      <c r="C53" s="225" t="s">
        <v>404</v>
      </c>
      <c r="D53" s="226"/>
      <c r="E53" s="125">
        <v>0</v>
      </c>
      <c r="F53" s="125">
        <v>0</v>
      </c>
      <c r="G53" s="122">
        <f t="shared" si="4"/>
        <v>0</v>
      </c>
      <c r="H53" s="12"/>
    </row>
    <row r="54" spans="1:8" ht="15" customHeight="1" x14ac:dyDescent="0.25">
      <c r="A54" s="10"/>
      <c r="B54" s="83" t="s">
        <v>405</v>
      </c>
      <c r="C54" s="227" t="s">
        <v>406</v>
      </c>
      <c r="D54" s="228"/>
      <c r="E54" s="113">
        <v>6034970.0599999996</v>
      </c>
      <c r="F54" s="113">
        <f>SUM(F55:F56)</f>
        <v>952275</v>
      </c>
      <c r="G54" s="114">
        <f t="shared" ref="G54" si="6">+E54+F54</f>
        <v>6987245.0599999996</v>
      </c>
      <c r="H54" s="12"/>
    </row>
    <row r="55" spans="1:8" ht="15" customHeight="1" x14ac:dyDescent="0.25">
      <c r="A55" s="10"/>
      <c r="B55" s="87" t="s">
        <v>407</v>
      </c>
      <c r="C55" s="225" t="s">
        <v>409</v>
      </c>
      <c r="D55" s="226"/>
      <c r="E55" s="125">
        <f>6034970.06-505563.61</f>
        <v>5529406.4499999993</v>
      </c>
      <c r="F55" s="134">
        <f>509412.62-7507.05+450369.43</f>
        <v>952275</v>
      </c>
      <c r="G55" s="122">
        <f>+E55+F55</f>
        <v>6481681.4499999993</v>
      </c>
      <c r="H55" s="12"/>
    </row>
    <row r="56" spans="1:8" ht="15" customHeight="1" x14ac:dyDescent="0.25">
      <c r="A56" s="10"/>
      <c r="B56" s="87" t="s">
        <v>408</v>
      </c>
      <c r="C56" s="225" t="s">
        <v>410</v>
      </c>
      <c r="D56" s="226"/>
      <c r="E56" s="125">
        <v>0</v>
      </c>
      <c r="F56" s="125">
        <v>0</v>
      </c>
      <c r="G56" s="122">
        <f>+E56+F56</f>
        <v>0</v>
      </c>
      <c r="H56" s="12"/>
    </row>
    <row r="57" spans="1:8" ht="31.5" customHeight="1" x14ac:dyDescent="0.25">
      <c r="A57" s="10"/>
      <c r="B57" s="83" t="s">
        <v>411</v>
      </c>
      <c r="C57" s="227" t="s">
        <v>417</v>
      </c>
      <c r="D57" s="228"/>
      <c r="E57" s="113">
        <v>961080.92999999993</v>
      </c>
      <c r="F57" s="113">
        <f>SUM(F58:F62)</f>
        <v>69996.95</v>
      </c>
      <c r="G57" s="114">
        <f t="shared" ref="G57" si="7">+E57+F57</f>
        <v>1031077.8799999999</v>
      </c>
      <c r="H57" s="12"/>
    </row>
    <row r="58" spans="1:8" ht="15" customHeight="1" x14ac:dyDescent="0.25">
      <c r="A58" s="10"/>
      <c r="B58" s="87" t="s">
        <v>412</v>
      </c>
      <c r="C58" s="225" t="s">
        <v>418</v>
      </c>
      <c r="D58" s="226"/>
      <c r="E58" s="125">
        <v>727474.07</v>
      </c>
      <c r="F58" s="125">
        <v>41760</v>
      </c>
      <c r="G58" s="122">
        <f>+E58+F58</f>
        <v>769234.07</v>
      </c>
      <c r="H58" s="12"/>
    </row>
    <row r="59" spans="1:8" ht="15" customHeight="1" x14ac:dyDescent="0.25">
      <c r="A59" s="10"/>
      <c r="B59" s="87" t="s">
        <v>413</v>
      </c>
      <c r="C59" s="225" t="s">
        <v>419</v>
      </c>
      <c r="D59" s="226"/>
      <c r="E59" s="125">
        <v>98310.86</v>
      </c>
      <c r="F59" s="125">
        <v>28236.95</v>
      </c>
      <c r="G59" s="122">
        <f t="shared" ref="G59:G66" si="8">+E59+F59</f>
        <v>126547.81</v>
      </c>
      <c r="H59" s="12"/>
    </row>
    <row r="60" spans="1:8" ht="15" customHeight="1" x14ac:dyDescent="0.25">
      <c r="A60" s="10"/>
      <c r="B60" s="87" t="s">
        <v>414</v>
      </c>
      <c r="C60" s="225" t="s">
        <v>420</v>
      </c>
      <c r="D60" s="226"/>
      <c r="E60" s="125">
        <v>135296</v>
      </c>
      <c r="F60" s="125">
        <v>0</v>
      </c>
      <c r="G60" s="122">
        <f t="shared" si="8"/>
        <v>135296</v>
      </c>
      <c r="H60" s="12"/>
    </row>
    <row r="61" spans="1:8" ht="15" customHeight="1" x14ac:dyDescent="0.25">
      <c r="A61" s="10"/>
      <c r="B61" s="87" t="s">
        <v>415</v>
      </c>
      <c r="C61" s="225" t="s">
        <v>421</v>
      </c>
      <c r="D61" s="226"/>
      <c r="E61" s="125">
        <v>0</v>
      </c>
      <c r="F61" s="125">
        <v>0</v>
      </c>
      <c r="G61" s="122">
        <f t="shared" si="8"/>
        <v>0</v>
      </c>
      <c r="H61" s="12"/>
    </row>
    <row r="62" spans="1:8" ht="15" customHeight="1" x14ac:dyDescent="0.25">
      <c r="A62" s="10"/>
      <c r="B62" s="87" t="s">
        <v>416</v>
      </c>
      <c r="C62" s="225" t="s">
        <v>422</v>
      </c>
      <c r="D62" s="226"/>
      <c r="E62" s="125">
        <v>0</v>
      </c>
      <c r="F62" s="125">
        <v>0</v>
      </c>
      <c r="G62" s="122">
        <f>+E62+F62</f>
        <v>0</v>
      </c>
      <c r="H62" s="12"/>
    </row>
    <row r="63" spans="1:8" ht="15" customHeight="1" x14ac:dyDescent="0.25">
      <c r="A63" s="10"/>
      <c r="B63" s="83" t="s">
        <v>423</v>
      </c>
      <c r="C63" s="227" t="s">
        <v>424</v>
      </c>
      <c r="D63" s="228"/>
      <c r="E63" s="113">
        <v>2800</v>
      </c>
      <c r="F63" s="113">
        <f>SUM(F64:F66)</f>
        <v>0</v>
      </c>
      <c r="G63" s="114">
        <f t="shared" si="8"/>
        <v>2800</v>
      </c>
      <c r="H63" s="12"/>
    </row>
    <row r="64" spans="1:8" ht="15" customHeight="1" x14ac:dyDescent="0.25">
      <c r="A64" s="10"/>
      <c r="B64" s="87" t="s">
        <v>425</v>
      </c>
      <c r="C64" s="225" t="s">
        <v>428</v>
      </c>
      <c r="D64" s="226"/>
      <c r="E64" s="125">
        <v>2800</v>
      </c>
      <c r="F64" s="125">
        <v>0</v>
      </c>
      <c r="G64" s="122">
        <f t="shared" si="8"/>
        <v>2800</v>
      </c>
      <c r="H64" s="12"/>
    </row>
    <row r="65" spans="1:8" ht="15" customHeight="1" x14ac:dyDescent="0.25">
      <c r="A65" s="10"/>
      <c r="B65" s="87" t="s">
        <v>426</v>
      </c>
      <c r="C65" s="225" t="s">
        <v>429</v>
      </c>
      <c r="D65" s="226"/>
      <c r="E65" s="125">
        <v>0</v>
      </c>
      <c r="F65" s="125">
        <v>0</v>
      </c>
      <c r="G65" s="122">
        <f t="shared" si="8"/>
        <v>0</v>
      </c>
      <c r="H65" s="12"/>
    </row>
    <row r="66" spans="1:8" ht="15" customHeight="1" x14ac:dyDescent="0.25">
      <c r="A66" s="10"/>
      <c r="B66" s="87" t="s">
        <v>427</v>
      </c>
      <c r="C66" s="225" t="s">
        <v>430</v>
      </c>
      <c r="D66" s="226"/>
      <c r="E66" s="125">
        <v>0</v>
      </c>
      <c r="F66" s="125">
        <v>0</v>
      </c>
      <c r="G66" s="122">
        <f t="shared" si="8"/>
        <v>0</v>
      </c>
      <c r="H66" s="12"/>
    </row>
    <row r="67" spans="1:8" ht="15" customHeight="1" x14ac:dyDescent="0.25">
      <c r="A67" s="10"/>
      <c r="B67" s="83" t="s">
        <v>431</v>
      </c>
      <c r="C67" s="227" t="s">
        <v>432</v>
      </c>
      <c r="D67" s="228"/>
      <c r="E67" s="113">
        <v>818964.75</v>
      </c>
      <c r="F67" s="113">
        <f>SUM(F68:F76)</f>
        <v>102488.17000000001</v>
      </c>
      <c r="G67" s="114">
        <f t="shared" ref="G67:G76" si="9">+E67+F67</f>
        <v>921452.92</v>
      </c>
      <c r="H67" s="12"/>
    </row>
    <row r="68" spans="1:8" ht="15" customHeight="1" x14ac:dyDescent="0.25">
      <c r="A68" s="10"/>
      <c r="B68" s="87" t="s">
        <v>433</v>
      </c>
      <c r="C68" s="225" t="s">
        <v>442</v>
      </c>
      <c r="D68" s="226"/>
      <c r="E68" s="125">
        <v>126096.08</v>
      </c>
      <c r="F68" s="125">
        <v>5415.05</v>
      </c>
      <c r="G68" s="122">
        <f t="shared" si="9"/>
        <v>131511.13</v>
      </c>
      <c r="H68" s="12"/>
    </row>
    <row r="69" spans="1:8" ht="15" customHeight="1" x14ac:dyDescent="0.25">
      <c r="A69" s="10"/>
      <c r="B69" s="87" t="s">
        <v>434</v>
      </c>
      <c r="C69" s="225" t="s">
        <v>443</v>
      </c>
      <c r="D69" s="226"/>
      <c r="E69" s="125">
        <v>208471.71</v>
      </c>
      <c r="F69" s="125">
        <v>4491.08</v>
      </c>
      <c r="G69" s="122">
        <f t="shared" si="9"/>
        <v>212962.78999999998</v>
      </c>
      <c r="H69" s="12"/>
    </row>
    <row r="70" spans="1:8" ht="30" customHeight="1" x14ac:dyDescent="0.25">
      <c r="A70" s="10"/>
      <c r="B70" s="87" t="s">
        <v>435</v>
      </c>
      <c r="C70" s="225" t="s">
        <v>444</v>
      </c>
      <c r="D70" s="226"/>
      <c r="E70" s="125">
        <v>0</v>
      </c>
      <c r="F70" s="125">
        <v>0</v>
      </c>
      <c r="G70" s="122">
        <f t="shared" si="9"/>
        <v>0</v>
      </c>
      <c r="H70" s="12"/>
    </row>
    <row r="71" spans="1:8" ht="30.75" customHeight="1" x14ac:dyDescent="0.25">
      <c r="A71" s="10"/>
      <c r="B71" s="87" t="s">
        <v>436</v>
      </c>
      <c r="C71" s="225" t="s">
        <v>445</v>
      </c>
      <c r="D71" s="226"/>
      <c r="E71" s="125">
        <v>7341.64</v>
      </c>
      <c r="F71" s="125">
        <v>0</v>
      </c>
      <c r="G71" s="122">
        <f t="shared" si="9"/>
        <v>7341.64</v>
      </c>
      <c r="H71" s="12"/>
    </row>
    <row r="72" spans="1:8" ht="30" customHeight="1" x14ac:dyDescent="0.25">
      <c r="A72" s="10"/>
      <c r="B72" s="87" t="s">
        <v>437</v>
      </c>
      <c r="C72" s="225" t="s">
        <v>446</v>
      </c>
      <c r="D72" s="226"/>
      <c r="E72" s="125">
        <v>0</v>
      </c>
      <c r="F72" s="125">
        <v>0</v>
      </c>
      <c r="G72" s="122">
        <f t="shared" si="9"/>
        <v>0</v>
      </c>
      <c r="H72" s="12"/>
    </row>
    <row r="73" spans="1:8" ht="15" customHeight="1" x14ac:dyDescent="0.25">
      <c r="A73" s="10"/>
      <c r="B73" s="87" t="s">
        <v>438</v>
      </c>
      <c r="C73" s="225" t="s">
        <v>447</v>
      </c>
      <c r="D73" s="226"/>
      <c r="E73" s="125">
        <v>476119.8</v>
      </c>
      <c r="F73" s="125">
        <f>39650.01+52932.03</f>
        <v>92582.040000000008</v>
      </c>
      <c r="G73" s="122">
        <f t="shared" si="9"/>
        <v>568701.84</v>
      </c>
      <c r="H73" s="12"/>
    </row>
    <row r="74" spans="1:8" ht="15" customHeight="1" x14ac:dyDescent="0.25">
      <c r="A74" s="10"/>
      <c r="B74" s="87" t="s">
        <v>439</v>
      </c>
      <c r="C74" s="225" t="s">
        <v>448</v>
      </c>
      <c r="D74" s="226"/>
      <c r="E74" s="125">
        <v>0</v>
      </c>
      <c r="F74" s="125">
        <v>0</v>
      </c>
      <c r="G74" s="122">
        <f t="shared" si="9"/>
        <v>0</v>
      </c>
      <c r="H74" s="12"/>
    </row>
    <row r="75" spans="1:8" ht="15" customHeight="1" x14ac:dyDescent="0.25">
      <c r="A75" s="10"/>
      <c r="B75" s="87" t="s">
        <v>440</v>
      </c>
      <c r="C75" s="225" t="s">
        <v>449</v>
      </c>
      <c r="D75" s="226"/>
      <c r="E75" s="125">
        <v>0</v>
      </c>
      <c r="F75" s="125">
        <v>0</v>
      </c>
      <c r="G75" s="122">
        <f t="shared" si="9"/>
        <v>0</v>
      </c>
      <c r="H75" s="12"/>
    </row>
    <row r="76" spans="1:8" ht="15" customHeight="1" x14ac:dyDescent="0.25">
      <c r="A76" s="10"/>
      <c r="B76" s="87" t="s">
        <v>441</v>
      </c>
      <c r="C76" s="225" t="s">
        <v>450</v>
      </c>
      <c r="D76" s="226"/>
      <c r="E76" s="125">
        <v>935.52</v>
      </c>
      <c r="F76" s="125">
        <v>0</v>
      </c>
      <c r="G76" s="122">
        <f t="shared" si="9"/>
        <v>935.52</v>
      </c>
      <c r="H76" s="12"/>
    </row>
    <row r="77" spans="1:8" x14ac:dyDescent="0.25">
      <c r="A77" s="10"/>
      <c r="B77" s="49"/>
      <c r="C77" s="31"/>
      <c r="D77" s="31"/>
      <c r="E77" s="117"/>
      <c r="F77" s="117"/>
      <c r="G77" s="116"/>
      <c r="H77" s="12"/>
    </row>
    <row r="78" spans="1:8" x14ac:dyDescent="0.25">
      <c r="A78" s="10"/>
      <c r="B78" s="231" t="s">
        <v>91</v>
      </c>
      <c r="C78" s="232"/>
      <c r="D78" s="233"/>
      <c r="E78" s="123">
        <v>13576042.539999999</v>
      </c>
      <c r="F78" s="123">
        <f>+F13+F22+F26+F36+F46+F54+F57+F63+F67</f>
        <v>2263889.7599999998</v>
      </c>
      <c r="G78" s="124">
        <f t="shared" si="0"/>
        <v>15839932.299999999</v>
      </c>
      <c r="H78" s="12"/>
    </row>
    <row r="79" spans="1:8" x14ac:dyDescent="0.25">
      <c r="A79" s="10"/>
      <c r="B79" s="26"/>
      <c r="C79" s="31"/>
      <c r="D79" s="31"/>
      <c r="E79" s="26"/>
      <c r="F79" s="26"/>
      <c r="G79" s="30"/>
      <c r="H79" s="12"/>
    </row>
    <row r="80" spans="1:8" ht="15.75" thickBot="1" x14ac:dyDescent="0.3">
      <c r="A80" s="10"/>
      <c r="B80" s="26"/>
      <c r="C80" s="31"/>
      <c r="D80" s="31"/>
      <c r="E80" s="26"/>
      <c r="F80" s="128"/>
      <c r="G80" s="30"/>
      <c r="H80" s="12"/>
    </row>
    <row r="81" spans="1:8" x14ac:dyDescent="0.25">
      <c r="A81" s="8"/>
      <c r="B81" s="36"/>
      <c r="C81" s="36"/>
      <c r="D81" s="36"/>
      <c r="E81" s="36"/>
      <c r="F81" s="36"/>
      <c r="G81" s="37"/>
      <c r="H81" s="9"/>
    </row>
    <row r="82" spans="1:8" x14ac:dyDescent="0.25">
      <c r="A82" s="39"/>
      <c r="B82" s="131" t="s">
        <v>92</v>
      </c>
      <c r="C82" s="26"/>
      <c r="D82" s="26"/>
      <c r="E82" s="26"/>
      <c r="F82" s="26"/>
      <c r="G82" s="30"/>
      <c r="H82" s="12"/>
    </row>
    <row r="83" spans="1:8" x14ac:dyDescent="0.25">
      <c r="A83" s="10"/>
      <c r="B83" s="26"/>
      <c r="C83" s="26"/>
      <c r="D83" s="26"/>
      <c r="E83" s="26"/>
      <c r="F83" s="132"/>
      <c r="G83" s="108"/>
      <c r="H83" s="12"/>
    </row>
    <row r="84" spans="1:8" x14ac:dyDescent="0.25">
      <c r="A84" s="10"/>
      <c r="B84" s="26"/>
      <c r="C84" s="26"/>
      <c r="D84" s="26"/>
      <c r="E84" s="26"/>
      <c r="F84" s="26"/>
      <c r="G84" s="30"/>
      <c r="H84" s="12"/>
    </row>
    <row r="85" spans="1:8" ht="15.75" thickBot="1" x14ac:dyDescent="0.3">
      <c r="A85" s="10"/>
      <c r="B85" s="26"/>
      <c r="C85" s="26"/>
      <c r="D85" s="26"/>
      <c r="E85" s="26"/>
      <c r="F85" s="26"/>
      <c r="G85" s="30"/>
      <c r="H85" s="12"/>
    </row>
    <row r="86" spans="1:8" x14ac:dyDescent="0.25">
      <c r="A86" s="8"/>
      <c r="B86" s="36"/>
      <c r="C86" s="36"/>
      <c r="D86" s="36"/>
      <c r="E86" s="36"/>
      <c r="F86" s="36"/>
      <c r="G86" s="37"/>
      <c r="H86" s="9"/>
    </row>
    <row r="87" spans="1:8" x14ac:dyDescent="0.25">
      <c r="A87" s="10"/>
      <c r="B87" s="26"/>
      <c r="C87" s="26"/>
      <c r="D87" s="26"/>
      <c r="E87" s="26"/>
      <c r="F87" s="26"/>
      <c r="G87" s="30"/>
      <c r="H87" s="12"/>
    </row>
    <row r="88" spans="1:8" x14ac:dyDescent="0.25">
      <c r="A88" s="10"/>
      <c r="B88" s="11"/>
      <c r="C88" s="11"/>
      <c r="D88" s="11"/>
      <c r="E88" s="11"/>
      <c r="F88" s="11"/>
      <c r="G88" s="27"/>
      <c r="H88" s="12"/>
    </row>
    <row r="89" spans="1:8" x14ac:dyDescent="0.25">
      <c r="A89" s="10"/>
      <c r="B89" s="11"/>
      <c r="C89" s="11"/>
      <c r="D89" s="11"/>
      <c r="E89" s="11"/>
      <c r="F89" s="11"/>
      <c r="G89" s="27"/>
      <c r="H89" s="12"/>
    </row>
    <row r="90" spans="1:8" x14ac:dyDescent="0.25">
      <c r="A90" s="10"/>
      <c r="B90" s="11"/>
      <c r="C90" s="11"/>
      <c r="D90" s="11"/>
      <c r="E90" s="11"/>
      <c r="F90" s="11"/>
      <c r="G90" s="27"/>
      <c r="H90" s="12"/>
    </row>
    <row r="91" spans="1:8" x14ac:dyDescent="0.25">
      <c r="A91" s="10"/>
      <c r="B91" s="11"/>
      <c r="C91" s="24"/>
      <c r="D91" s="11"/>
      <c r="E91" s="11"/>
      <c r="F91" s="24"/>
      <c r="G91" s="24"/>
      <c r="H91" s="12"/>
    </row>
    <row r="92" spans="1:8" x14ac:dyDescent="0.25">
      <c r="A92" s="10"/>
      <c r="B92" s="11"/>
      <c r="C92" s="164" t="s">
        <v>52</v>
      </c>
      <c r="D92" s="165"/>
      <c r="E92" s="11"/>
      <c r="F92" s="177" t="s">
        <v>53</v>
      </c>
      <c r="G92" s="177"/>
      <c r="H92" s="12"/>
    </row>
    <row r="93" spans="1:8" x14ac:dyDescent="0.25">
      <c r="A93" s="10"/>
      <c r="B93" s="11"/>
      <c r="C93" s="164" t="s">
        <v>774</v>
      </c>
      <c r="D93" s="11"/>
      <c r="E93" s="11"/>
      <c r="F93" s="177" t="s">
        <v>776</v>
      </c>
      <c r="G93" s="177"/>
      <c r="H93" s="12"/>
    </row>
    <row r="94" spans="1:8" x14ac:dyDescent="0.25">
      <c r="A94" s="10"/>
      <c r="B94" s="11"/>
      <c r="C94" s="164" t="s">
        <v>775</v>
      </c>
      <c r="D94" s="11"/>
      <c r="E94" s="11"/>
      <c r="F94" s="177" t="s">
        <v>883</v>
      </c>
      <c r="G94" s="177"/>
      <c r="H94" s="12"/>
    </row>
    <row r="95" spans="1:8" x14ac:dyDescent="0.25">
      <c r="A95" s="10"/>
      <c r="B95" s="11"/>
      <c r="C95" s="11"/>
      <c r="D95" s="11"/>
      <c r="E95" s="11"/>
      <c r="F95" s="11"/>
      <c r="G95" s="11"/>
      <c r="H95" s="12"/>
    </row>
    <row r="96" spans="1:8" x14ac:dyDescent="0.25">
      <c r="A96" s="10"/>
      <c r="B96" s="11"/>
      <c r="C96" s="11"/>
      <c r="D96" s="11"/>
      <c r="E96" s="11"/>
      <c r="F96" s="11"/>
      <c r="G96" s="11"/>
      <c r="H96" s="12"/>
    </row>
    <row r="97" spans="1:8" x14ac:dyDescent="0.25">
      <c r="A97" s="10"/>
      <c r="B97" s="11"/>
      <c r="C97" s="11"/>
      <c r="D97" s="11"/>
      <c r="E97" s="11"/>
      <c r="F97" s="11"/>
      <c r="G97" s="11"/>
      <c r="H97" s="12"/>
    </row>
    <row r="98" spans="1:8" x14ac:dyDescent="0.25">
      <c r="A98" s="10"/>
      <c r="B98" s="11"/>
      <c r="C98" s="11"/>
      <c r="D98" s="11"/>
      <c r="E98" s="11"/>
      <c r="F98" s="11"/>
      <c r="G98" s="11"/>
      <c r="H98" s="12"/>
    </row>
    <row r="99" spans="1:8" x14ac:dyDescent="0.25">
      <c r="A99" s="10"/>
      <c r="B99" s="11"/>
      <c r="C99" s="11"/>
      <c r="D99" s="11"/>
      <c r="E99" s="11"/>
      <c r="F99" s="11"/>
      <c r="G99" s="11"/>
      <c r="H99" s="12"/>
    </row>
    <row r="100" spans="1:8" x14ac:dyDescent="0.25">
      <c r="A100" s="10"/>
      <c r="B100" s="11"/>
      <c r="C100" s="11"/>
      <c r="D100" s="168" t="s">
        <v>51</v>
      </c>
      <c r="E100" s="168"/>
      <c r="F100" s="168"/>
      <c r="G100" s="168"/>
      <c r="H100" s="169"/>
    </row>
    <row r="101" spans="1:8" x14ac:dyDescent="0.25">
      <c r="A101" s="10"/>
      <c r="B101" s="11"/>
      <c r="C101" s="11"/>
      <c r="D101" s="166" t="s">
        <v>777</v>
      </c>
      <c r="E101" s="166"/>
      <c r="F101" s="166"/>
      <c r="G101" s="11"/>
      <c r="H101" s="12"/>
    </row>
    <row r="102" spans="1:8" x14ac:dyDescent="0.25">
      <c r="A102" s="10"/>
      <c r="B102" s="11"/>
      <c r="C102" s="11"/>
      <c r="D102" s="166" t="s">
        <v>884</v>
      </c>
      <c r="E102" s="166"/>
      <c r="F102" s="166"/>
      <c r="G102" s="11"/>
      <c r="H102" s="12"/>
    </row>
    <row r="103" spans="1:8" x14ac:dyDescent="0.25">
      <c r="A103" s="10"/>
      <c r="B103" s="11"/>
      <c r="C103" s="11"/>
      <c r="D103" s="166" t="s">
        <v>778</v>
      </c>
      <c r="E103" s="166"/>
      <c r="F103" s="166"/>
      <c r="G103" s="11"/>
      <c r="H103" s="12"/>
    </row>
    <row r="104" spans="1:8" x14ac:dyDescent="0.25">
      <c r="A104" s="10"/>
      <c r="B104" s="11"/>
      <c r="C104" s="11"/>
      <c r="D104" s="11"/>
      <c r="E104" s="11"/>
      <c r="F104" s="11"/>
      <c r="G104" s="11"/>
      <c r="H104" s="12"/>
    </row>
    <row r="105" spans="1:8" ht="15.75" thickBot="1" x14ac:dyDescent="0.3">
      <c r="A105" s="13"/>
      <c r="B105" s="14"/>
      <c r="C105" s="14"/>
      <c r="D105" s="14"/>
      <c r="E105" s="14"/>
      <c r="F105" s="14"/>
      <c r="G105" s="38"/>
      <c r="H105" s="15"/>
    </row>
    <row r="106" spans="1:8" x14ac:dyDescent="0.25">
      <c r="G106" s="29"/>
    </row>
  </sheetData>
  <mergeCells count="78">
    <mergeCell ref="C73:D73"/>
    <mergeCell ref="C74:D74"/>
    <mergeCell ref="C75:D75"/>
    <mergeCell ref="C76:D76"/>
    <mergeCell ref="C67:D67"/>
    <mergeCell ref="C68:D68"/>
    <mergeCell ref="C69:D69"/>
    <mergeCell ref="C70:D70"/>
    <mergeCell ref="C71:D71"/>
    <mergeCell ref="C72:D72"/>
    <mergeCell ref="C50:D50"/>
    <mergeCell ref="C51:D51"/>
    <mergeCell ref="C52:D52"/>
    <mergeCell ref="C53:D53"/>
    <mergeCell ref="C66:D66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45:D45"/>
    <mergeCell ref="C46:D46"/>
    <mergeCell ref="C47:D47"/>
    <mergeCell ref="C48:D48"/>
    <mergeCell ref="C49:D49"/>
    <mergeCell ref="C29:D29"/>
    <mergeCell ref="C25:D25"/>
    <mergeCell ref="C24:D24"/>
    <mergeCell ref="C37:D37"/>
    <mergeCell ref="C38:D38"/>
    <mergeCell ref="C18:D18"/>
    <mergeCell ref="C19:D19"/>
    <mergeCell ref="C26:D26"/>
    <mergeCell ref="C27:D27"/>
    <mergeCell ref="C28:D28"/>
    <mergeCell ref="B78:D78"/>
    <mergeCell ref="F93:G93"/>
    <mergeCell ref="C30:D30"/>
    <mergeCell ref="C31:D31"/>
    <mergeCell ref="C32:D32"/>
    <mergeCell ref="C33:D33"/>
    <mergeCell ref="C34:D34"/>
    <mergeCell ref="C35:D35"/>
    <mergeCell ref="C36:D36"/>
    <mergeCell ref="C42:D42"/>
    <mergeCell ref="C39:D39"/>
    <mergeCell ref="C40:D40"/>
    <mergeCell ref="C41:D41"/>
    <mergeCell ref="C54:D54"/>
    <mergeCell ref="C43:D43"/>
    <mergeCell ref="C44:D44"/>
    <mergeCell ref="B3:C7"/>
    <mergeCell ref="B9:C9"/>
    <mergeCell ref="E9:F9"/>
    <mergeCell ref="B11:B12"/>
    <mergeCell ref="C11:D12"/>
    <mergeCell ref="D102:F102"/>
    <mergeCell ref="D103:F103"/>
    <mergeCell ref="G11:G12"/>
    <mergeCell ref="F92:G92"/>
    <mergeCell ref="F94:G94"/>
    <mergeCell ref="D100:H100"/>
    <mergeCell ref="D101:F101"/>
    <mergeCell ref="C13:D13"/>
    <mergeCell ref="C20:D20"/>
    <mergeCell ref="C21:D21"/>
    <mergeCell ref="C22:D22"/>
    <mergeCell ref="C23:D23"/>
    <mergeCell ref="C14:D14"/>
    <mergeCell ref="C15:D15"/>
    <mergeCell ref="C16:D16"/>
    <mergeCell ref="C17:D17"/>
  </mergeCells>
  <pageMargins left="0.25" right="0.25" top="0.75" bottom="0.75" header="0.3" footer="0.3"/>
  <pageSetup scale="4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9"/>
  <sheetViews>
    <sheetView zoomScaleNormal="100" workbookViewId="0">
      <selection activeCell="L125" sqref="L125"/>
    </sheetView>
  </sheetViews>
  <sheetFormatPr baseColWidth="10" defaultRowHeight="15" x14ac:dyDescent="0.25"/>
  <cols>
    <col min="1" max="1" width="2.7109375" customWidth="1"/>
    <col min="2" max="2" width="12.7109375" customWidth="1"/>
    <col min="3" max="4" width="30.7109375" customWidth="1"/>
    <col min="5" max="7" width="18.7109375" customWidth="1"/>
    <col min="8" max="8" width="2.7109375" customWidth="1"/>
  </cols>
  <sheetData>
    <row r="1" spans="1:8" x14ac:dyDescent="0.25">
      <c r="A1" s="8"/>
      <c r="B1" s="188"/>
      <c r="C1" s="188"/>
      <c r="D1" s="36" t="s">
        <v>0</v>
      </c>
      <c r="E1" s="101"/>
      <c r="F1" s="36"/>
      <c r="G1" s="36"/>
      <c r="H1" s="9"/>
    </row>
    <row r="2" spans="1:8" x14ac:dyDescent="0.25">
      <c r="A2" s="10"/>
      <c r="B2" s="167"/>
      <c r="C2" s="167"/>
      <c r="D2" s="26" t="s">
        <v>54</v>
      </c>
      <c r="E2" s="11"/>
      <c r="F2" s="26"/>
      <c r="G2" s="26"/>
      <c r="H2" s="12"/>
    </row>
    <row r="3" spans="1:8" x14ac:dyDescent="0.25">
      <c r="A3" s="10"/>
      <c r="B3" s="167"/>
      <c r="C3" s="167"/>
      <c r="D3" s="28" t="s">
        <v>879</v>
      </c>
      <c r="E3" s="11"/>
      <c r="F3" s="28"/>
      <c r="G3" s="28"/>
      <c r="H3" s="12"/>
    </row>
    <row r="4" spans="1:8" x14ac:dyDescent="0.25">
      <c r="A4" s="10"/>
      <c r="B4" s="167"/>
      <c r="C4" s="167"/>
      <c r="D4" s="146"/>
      <c r="E4" s="146"/>
      <c r="F4" s="146"/>
      <c r="G4" s="32"/>
      <c r="H4" s="12"/>
    </row>
    <row r="5" spans="1:8" x14ac:dyDescent="0.25">
      <c r="A5" s="10"/>
      <c r="B5" s="167"/>
      <c r="C5" s="167"/>
      <c r="D5" s="146"/>
      <c r="E5" s="11"/>
      <c r="F5" s="11"/>
      <c r="G5" s="27"/>
      <c r="H5" s="12"/>
    </row>
    <row r="6" spans="1:8" x14ac:dyDescent="0.25">
      <c r="A6" s="10"/>
      <c r="B6" s="146"/>
      <c r="C6" s="146"/>
      <c r="D6" s="146"/>
      <c r="E6" s="11"/>
      <c r="F6" s="11"/>
      <c r="G6" s="27"/>
      <c r="H6" s="12"/>
    </row>
    <row r="7" spans="1:8" x14ac:dyDescent="0.25">
      <c r="A7" s="10"/>
      <c r="B7" s="177" t="s">
        <v>451</v>
      </c>
      <c r="C7" s="177"/>
      <c r="D7" s="147"/>
      <c r="E7" s="167"/>
      <c r="F7" s="167"/>
      <c r="G7" s="27"/>
      <c r="H7" s="33"/>
    </row>
    <row r="8" spans="1:8" x14ac:dyDescent="0.25">
      <c r="A8" s="10"/>
      <c r="B8" s="11"/>
      <c r="C8" s="11"/>
      <c r="D8" s="11"/>
      <c r="E8" s="11"/>
      <c r="F8" s="11"/>
      <c r="G8" s="27"/>
      <c r="H8" s="12"/>
    </row>
    <row r="9" spans="1:8" x14ac:dyDescent="0.25">
      <c r="A9" s="10"/>
      <c r="B9" s="215" t="s">
        <v>5</v>
      </c>
      <c r="C9" s="217" t="s">
        <v>6</v>
      </c>
      <c r="D9" s="218"/>
      <c r="E9" s="40" t="s">
        <v>57</v>
      </c>
      <c r="F9" s="41" t="s">
        <v>8</v>
      </c>
      <c r="G9" s="216" t="s">
        <v>58</v>
      </c>
      <c r="H9" s="12"/>
    </row>
    <row r="10" spans="1:8" x14ac:dyDescent="0.25">
      <c r="A10" s="10"/>
      <c r="B10" s="215"/>
      <c r="C10" s="219"/>
      <c r="D10" s="220"/>
      <c r="E10" s="25" t="s">
        <v>56</v>
      </c>
      <c r="F10" s="25"/>
      <c r="G10" s="216"/>
      <c r="H10" s="12"/>
    </row>
    <row r="11" spans="1:8" x14ac:dyDescent="0.25">
      <c r="A11" s="10"/>
      <c r="B11" s="42" t="s">
        <v>452</v>
      </c>
      <c r="C11" s="234" t="s">
        <v>453</v>
      </c>
      <c r="D11" s="235"/>
      <c r="E11" s="70">
        <v>7176443.7599999998</v>
      </c>
      <c r="F11" s="70">
        <f>SUM(F12:F20)</f>
        <v>878361.09</v>
      </c>
      <c r="G11" s="69">
        <f t="shared" ref="G11:G96" si="0">+E11+F11</f>
        <v>8054804.8499999996</v>
      </c>
      <c r="H11" s="12"/>
    </row>
    <row r="12" spans="1:8" x14ac:dyDescent="0.25">
      <c r="A12" s="10"/>
      <c r="B12" s="43" t="s">
        <v>454</v>
      </c>
      <c r="C12" s="225" t="s">
        <v>463</v>
      </c>
      <c r="D12" s="238"/>
      <c r="E12" s="71">
        <v>5134497.08</v>
      </c>
      <c r="F12" s="133">
        <f>462657.54-167828.2</f>
        <v>294829.33999999997</v>
      </c>
      <c r="G12" s="62">
        <f>+E12+F12</f>
        <v>5429326.4199999999</v>
      </c>
      <c r="H12" s="12"/>
    </row>
    <row r="13" spans="1:8" x14ac:dyDescent="0.25">
      <c r="A13" s="10"/>
      <c r="B13" s="43" t="s">
        <v>455</v>
      </c>
      <c r="C13" s="225" t="s">
        <v>464</v>
      </c>
      <c r="D13" s="238"/>
      <c r="E13" s="72">
        <v>0</v>
      </c>
      <c r="F13" s="133">
        <v>0</v>
      </c>
      <c r="G13" s="73">
        <f t="shared" ref="G13:G31" si="1">+E13+F13</f>
        <v>0</v>
      </c>
      <c r="H13" s="12"/>
    </row>
    <row r="14" spans="1:8" x14ac:dyDescent="0.25">
      <c r="A14" s="10"/>
      <c r="B14" s="43" t="s">
        <v>456</v>
      </c>
      <c r="C14" s="225" t="s">
        <v>465</v>
      </c>
      <c r="D14" s="238"/>
      <c r="E14" s="71">
        <v>1058765.6499999999</v>
      </c>
      <c r="F14" s="133">
        <f>12610-3466</f>
        <v>9144</v>
      </c>
      <c r="G14" s="62">
        <f t="shared" si="1"/>
        <v>1067909.6499999999</v>
      </c>
      <c r="H14" s="12"/>
    </row>
    <row r="15" spans="1:8" x14ac:dyDescent="0.25">
      <c r="A15" s="10"/>
      <c r="B15" s="43" t="s">
        <v>457</v>
      </c>
      <c r="C15" s="225" t="s">
        <v>466</v>
      </c>
      <c r="D15" s="238"/>
      <c r="E15" s="71">
        <v>620910.02</v>
      </c>
      <c r="F15" s="133">
        <v>115886.5</v>
      </c>
      <c r="G15" s="62">
        <f t="shared" si="1"/>
        <v>736796.52</v>
      </c>
      <c r="H15" s="12"/>
    </row>
    <row r="16" spans="1:8" ht="15" customHeight="1" x14ac:dyDescent="0.25">
      <c r="A16" s="10"/>
      <c r="B16" s="43" t="s">
        <v>458</v>
      </c>
      <c r="C16" s="225" t="s">
        <v>467</v>
      </c>
      <c r="D16" s="238"/>
      <c r="E16" s="71">
        <v>236265</v>
      </c>
      <c r="F16" s="133">
        <v>84981</v>
      </c>
      <c r="G16" s="62">
        <f t="shared" si="1"/>
        <v>321246</v>
      </c>
      <c r="H16" s="12"/>
    </row>
    <row r="17" spans="1:8" x14ac:dyDescent="0.25">
      <c r="A17" s="10"/>
      <c r="B17" s="43" t="s">
        <v>459</v>
      </c>
      <c r="C17" s="225" t="s">
        <v>468</v>
      </c>
      <c r="D17" s="238"/>
      <c r="E17" s="71">
        <v>19957.599999999999</v>
      </c>
      <c r="F17" s="133">
        <v>0</v>
      </c>
      <c r="G17" s="62">
        <f t="shared" si="1"/>
        <v>19957.599999999999</v>
      </c>
      <c r="H17" s="12"/>
    </row>
    <row r="18" spans="1:8" ht="30" customHeight="1" x14ac:dyDescent="0.25">
      <c r="A18" s="10"/>
      <c r="B18" s="43" t="s">
        <v>460</v>
      </c>
      <c r="C18" s="225" t="s">
        <v>469</v>
      </c>
      <c r="D18" s="238"/>
      <c r="E18" s="72">
        <v>0</v>
      </c>
      <c r="F18" s="133">
        <v>0</v>
      </c>
      <c r="G18" s="73">
        <f t="shared" si="1"/>
        <v>0</v>
      </c>
      <c r="H18" s="12"/>
    </row>
    <row r="19" spans="1:8" x14ac:dyDescent="0.25">
      <c r="A19" s="10"/>
      <c r="B19" s="43" t="s">
        <v>461</v>
      </c>
      <c r="C19" s="225" t="s">
        <v>470</v>
      </c>
      <c r="D19" s="246"/>
      <c r="E19" s="93">
        <v>1490</v>
      </c>
      <c r="F19" s="143">
        <v>0</v>
      </c>
      <c r="G19" s="62">
        <f t="shared" si="1"/>
        <v>1490</v>
      </c>
      <c r="H19" s="12"/>
    </row>
    <row r="20" spans="1:8" x14ac:dyDescent="0.25">
      <c r="A20" s="10"/>
      <c r="B20" s="43" t="s">
        <v>462</v>
      </c>
      <c r="C20" s="225" t="s">
        <v>471</v>
      </c>
      <c r="D20" s="226"/>
      <c r="E20" s="93">
        <v>104558.41</v>
      </c>
      <c r="F20" s="143">
        <f>444591.25-71071</f>
        <v>373520.25</v>
      </c>
      <c r="G20" s="62">
        <f t="shared" ref="G20" si="2">+E20+F20</f>
        <v>478078.66000000003</v>
      </c>
      <c r="H20" s="12"/>
    </row>
    <row r="21" spans="1:8" x14ac:dyDescent="0.25">
      <c r="A21" s="10"/>
      <c r="B21" s="83" t="s">
        <v>472</v>
      </c>
      <c r="C21" s="227" t="s">
        <v>473</v>
      </c>
      <c r="D21" s="228"/>
      <c r="E21" s="51">
        <v>2639611.66</v>
      </c>
      <c r="F21" s="113">
        <f>SUM(F22:F30)</f>
        <v>197179.45</v>
      </c>
      <c r="G21" s="58">
        <f t="shared" si="1"/>
        <v>2836791.1100000003</v>
      </c>
      <c r="H21" s="12"/>
    </row>
    <row r="22" spans="1:8" x14ac:dyDescent="0.25">
      <c r="A22" s="10"/>
      <c r="B22" s="87" t="s">
        <v>474</v>
      </c>
      <c r="C22" s="225" t="s">
        <v>483</v>
      </c>
      <c r="D22" s="238"/>
      <c r="E22" s="72">
        <v>0</v>
      </c>
      <c r="F22" s="133">
        <v>0</v>
      </c>
      <c r="G22" s="73">
        <f t="shared" si="1"/>
        <v>0</v>
      </c>
      <c r="H22" s="12"/>
    </row>
    <row r="23" spans="1:8" x14ac:dyDescent="0.25">
      <c r="A23" s="10"/>
      <c r="B23" s="87" t="s">
        <v>475</v>
      </c>
      <c r="C23" s="225" t="s">
        <v>484</v>
      </c>
      <c r="D23" s="238"/>
      <c r="E23" s="71">
        <v>361134.11</v>
      </c>
      <c r="F23" s="133">
        <v>60853.05</v>
      </c>
      <c r="G23" s="62">
        <f t="shared" si="1"/>
        <v>421987.16</v>
      </c>
      <c r="H23" s="12"/>
    </row>
    <row r="24" spans="1:8" ht="30" customHeight="1" x14ac:dyDescent="0.25">
      <c r="A24" s="10"/>
      <c r="B24" s="87" t="s">
        <v>476</v>
      </c>
      <c r="C24" s="225" t="s">
        <v>485</v>
      </c>
      <c r="D24" s="238"/>
      <c r="E24" s="94">
        <v>462690.63999999996</v>
      </c>
      <c r="F24" s="125">
        <v>100128.4</v>
      </c>
      <c r="G24" s="62">
        <f t="shared" si="1"/>
        <v>562819.03999999992</v>
      </c>
      <c r="H24" s="12"/>
    </row>
    <row r="25" spans="1:8" x14ac:dyDescent="0.25">
      <c r="A25" s="10"/>
      <c r="B25" s="87" t="s">
        <v>477</v>
      </c>
      <c r="C25" s="225" t="s">
        <v>486</v>
      </c>
      <c r="D25" s="238"/>
      <c r="E25" s="79">
        <v>0</v>
      </c>
      <c r="F25" s="125">
        <v>0</v>
      </c>
      <c r="G25" s="73">
        <f t="shared" ref="G25:G30" si="3">+E25+F25</f>
        <v>0</v>
      </c>
      <c r="H25" s="12"/>
    </row>
    <row r="26" spans="1:8" x14ac:dyDescent="0.25">
      <c r="A26" s="10"/>
      <c r="B26" s="87" t="s">
        <v>478</v>
      </c>
      <c r="C26" s="225" t="s">
        <v>487</v>
      </c>
      <c r="D26" s="238"/>
      <c r="E26" s="94">
        <v>848585.53</v>
      </c>
      <c r="F26" s="125">
        <v>34400</v>
      </c>
      <c r="G26" s="62">
        <f t="shared" si="3"/>
        <v>882985.53</v>
      </c>
      <c r="H26" s="12"/>
    </row>
    <row r="27" spans="1:8" x14ac:dyDescent="0.25">
      <c r="A27" s="10"/>
      <c r="B27" s="87" t="s">
        <v>479</v>
      </c>
      <c r="C27" s="225" t="s">
        <v>488</v>
      </c>
      <c r="D27" s="238"/>
      <c r="E27" s="81">
        <v>390280</v>
      </c>
      <c r="F27" s="125">
        <v>0</v>
      </c>
      <c r="G27" s="62">
        <f t="shared" si="3"/>
        <v>390280</v>
      </c>
      <c r="H27" s="12"/>
    </row>
    <row r="28" spans="1:8" x14ac:dyDescent="0.25">
      <c r="A28" s="10"/>
      <c r="B28" s="87" t="s">
        <v>480</v>
      </c>
      <c r="C28" s="225" t="s">
        <v>489</v>
      </c>
      <c r="D28" s="238"/>
      <c r="E28" s="79">
        <v>0</v>
      </c>
      <c r="F28" s="125">
        <v>0</v>
      </c>
      <c r="G28" s="62">
        <f t="shared" si="3"/>
        <v>0</v>
      </c>
      <c r="H28" s="12"/>
    </row>
    <row r="29" spans="1:8" x14ac:dyDescent="0.25">
      <c r="A29" s="10"/>
      <c r="B29" s="87" t="s">
        <v>481</v>
      </c>
      <c r="C29" s="225" t="s">
        <v>490</v>
      </c>
      <c r="D29" s="238"/>
      <c r="E29" s="79">
        <v>0</v>
      </c>
      <c r="F29" s="125">
        <v>1798</v>
      </c>
      <c r="G29" s="62">
        <f t="shared" si="3"/>
        <v>1798</v>
      </c>
      <c r="H29" s="12"/>
    </row>
    <row r="30" spans="1:8" x14ac:dyDescent="0.25">
      <c r="A30" s="10"/>
      <c r="B30" s="87" t="s">
        <v>482</v>
      </c>
      <c r="C30" s="225" t="s">
        <v>491</v>
      </c>
      <c r="D30" s="238"/>
      <c r="E30" s="94">
        <v>576921.38</v>
      </c>
      <c r="F30" s="125">
        <v>0</v>
      </c>
      <c r="G30" s="62">
        <f t="shared" si="3"/>
        <v>576921.38</v>
      </c>
      <c r="H30" s="12"/>
    </row>
    <row r="31" spans="1:8" ht="30.75" customHeight="1" x14ac:dyDescent="0.25">
      <c r="A31" s="10"/>
      <c r="B31" s="83" t="s">
        <v>492</v>
      </c>
      <c r="C31" s="227" t="s">
        <v>493</v>
      </c>
      <c r="D31" s="228"/>
      <c r="E31" s="51">
        <v>3824716.79</v>
      </c>
      <c r="F31" s="113">
        <f>SUM(F32:F40)</f>
        <v>113898.87</v>
      </c>
      <c r="G31" s="58">
        <f t="shared" si="1"/>
        <v>3938615.66</v>
      </c>
      <c r="H31" s="12"/>
    </row>
    <row r="32" spans="1:8" x14ac:dyDescent="0.25">
      <c r="A32" s="10"/>
      <c r="B32" s="87" t="s">
        <v>494</v>
      </c>
      <c r="C32" s="225" t="s">
        <v>503</v>
      </c>
      <c r="D32" s="226"/>
      <c r="E32" s="94">
        <v>1519114.72</v>
      </c>
      <c r="F32" s="125">
        <v>93018.87</v>
      </c>
      <c r="G32" s="62">
        <f>+E32+F32</f>
        <v>1612133.5899999999</v>
      </c>
      <c r="H32" s="12"/>
    </row>
    <row r="33" spans="1:8" ht="29.25" customHeight="1" x14ac:dyDescent="0.25">
      <c r="A33" s="10"/>
      <c r="B33" s="87" t="s">
        <v>495</v>
      </c>
      <c r="C33" s="225" t="s">
        <v>504</v>
      </c>
      <c r="D33" s="226"/>
      <c r="E33" s="94">
        <v>2032386.44</v>
      </c>
      <c r="F33" s="125">
        <v>0</v>
      </c>
      <c r="G33" s="62">
        <f t="shared" ref="G33:G41" si="4">+E33+F33</f>
        <v>2032386.44</v>
      </c>
      <c r="H33" s="12"/>
    </row>
    <row r="34" spans="1:8" ht="30.75" customHeight="1" x14ac:dyDescent="0.25">
      <c r="A34" s="10"/>
      <c r="B34" s="87" t="s">
        <v>496</v>
      </c>
      <c r="C34" s="225" t="s">
        <v>505</v>
      </c>
      <c r="D34" s="226"/>
      <c r="E34" s="94">
        <v>239167.22999999998</v>
      </c>
      <c r="F34" s="125">
        <v>0</v>
      </c>
      <c r="G34" s="62">
        <f t="shared" si="4"/>
        <v>239167.22999999998</v>
      </c>
      <c r="H34" s="12"/>
    </row>
    <row r="35" spans="1:8" x14ac:dyDescent="0.25">
      <c r="A35" s="10"/>
      <c r="B35" s="87" t="s">
        <v>497</v>
      </c>
      <c r="C35" s="225" t="s">
        <v>506</v>
      </c>
      <c r="D35" s="226"/>
      <c r="E35" s="94">
        <v>6368.4</v>
      </c>
      <c r="F35" s="125">
        <v>20880</v>
      </c>
      <c r="G35" s="62">
        <f t="shared" si="4"/>
        <v>27248.400000000001</v>
      </c>
      <c r="H35" s="12"/>
    </row>
    <row r="36" spans="1:8" x14ac:dyDescent="0.25">
      <c r="A36" s="10"/>
      <c r="B36" s="87" t="s">
        <v>498</v>
      </c>
      <c r="C36" s="225" t="s">
        <v>507</v>
      </c>
      <c r="D36" s="226"/>
      <c r="E36" s="79">
        <v>0</v>
      </c>
      <c r="F36" s="125">
        <v>0</v>
      </c>
      <c r="G36" s="73">
        <f t="shared" si="4"/>
        <v>0</v>
      </c>
      <c r="H36" s="12"/>
    </row>
    <row r="37" spans="1:8" x14ac:dyDescent="0.25">
      <c r="A37" s="10"/>
      <c r="B37" s="87" t="s">
        <v>499</v>
      </c>
      <c r="C37" s="225" t="s">
        <v>508</v>
      </c>
      <c r="D37" s="226"/>
      <c r="E37" s="94">
        <v>27680</v>
      </c>
      <c r="F37" s="125">
        <v>0</v>
      </c>
      <c r="G37" s="62">
        <f t="shared" si="4"/>
        <v>27680</v>
      </c>
      <c r="H37" s="12"/>
    </row>
    <row r="38" spans="1:8" x14ac:dyDescent="0.25">
      <c r="A38" s="10"/>
      <c r="B38" s="87" t="s">
        <v>500</v>
      </c>
      <c r="C38" s="225" t="s">
        <v>509</v>
      </c>
      <c r="D38" s="226"/>
      <c r="E38" s="79">
        <v>0</v>
      </c>
      <c r="F38" s="125">
        <v>0</v>
      </c>
      <c r="G38" s="73">
        <f t="shared" si="4"/>
        <v>0</v>
      </c>
      <c r="H38" s="12"/>
    </row>
    <row r="39" spans="1:8" x14ac:dyDescent="0.25">
      <c r="A39" s="10"/>
      <c r="B39" s="87" t="s">
        <v>501</v>
      </c>
      <c r="C39" s="225" t="s">
        <v>510</v>
      </c>
      <c r="D39" s="226"/>
      <c r="E39" s="79">
        <v>0</v>
      </c>
      <c r="F39" s="125">
        <v>0</v>
      </c>
      <c r="G39" s="73">
        <f t="shared" si="4"/>
        <v>0</v>
      </c>
      <c r="H39" s="12"/>
    </row>
    <row r="40" spans="1:8" x14ac:dyDescent="0.25">
      <c r="A40" s="10"/>
      <c r="B40" s="87" t="s">
        <v>502</v>
      </c>
      <c r="C40" s="225" t="s">
        <v>511</v>
      </c>
      <c r="D40" s="226"/>
      <c r="E40" s="79">
        <v>0</v>
      </c>
      <c r="F40" s="125">
        <v>0</v>
      </c>
      <c r="G40" s="73">
        <f t="shared" si="4"/>
        <v>0</v>
      </c>
      <c r="H40" s="12"/>
    </row>
    <row r="41" spans="1:8" x14ac:dyDescent="0.25">
      <c r="A41" s="10"/>
      <c r="B41" s="83" t="s">
        <v>512</v>
      </c>
      <c r="C41" s="227" t="s">
        <v>513</v>
      </c>
      <c r="D41" s="228"/>
      <c r="E41" s="51">
        <v>669083.11</v>
      </c>
      <c r="F41" s="113">
        <f>SUM(F42:F50)</f>
        <v>0</v>
      </c>
      <c r="G41" s="58">
        <f t="shared" si="4"/>
        <v>669083.11</v>
      </c>
      <c r="H41" s="12"/>
    </row>
    <row r="42" spans="1:8" x14ac:dyDescent="0.25">
      <c r="A42" s="10"/>
      <c r="B42" s="87" t="s">
        <v>514</v>
      </c>
      <c r="C42" s="225" t="s">
        <v>523</v>
      </c>
      <c r="D42" s="226"/>
      <c r="E42" s="94">
        <v>61447.5</v>
      </c>
      <c r="F42" s="125">
        <v>0</v>
      </c>
      <c r="G42" s="62">
        <f>+E42+F42</f>
        <v>61447.5</v>
      </c>
      <c r="H42" s="12"/>
    </row>
    <row r="43" spans="1:8" x14ac:dyDescent="0.25">
      <c r="A43" s="10"/>
      <c r="B43" s="87" t="s">
        <v>515</v>
      </c>
      <c r="C43" s="225" t="s">
        <v>524</v>
      </c>
      <c r="D43" s="226"/>
      <c r="E43" s="79">
        <v>0</v>
      </c>
      <c r="F43" s="125">
        <v>0</v>
      </c>
      <c r="G43" s="73">
        <f>+E43+F43</f>
        <v>0</v>
      </c>
      <c r="H43" s="12"/>
    </row>
    <row r="44" spans="1:8" x14ac:dyDescent="0.25">
      <c r="A44" s="10"/>
      <c r="B44" s="87" t="s">
        <v>516</v>
      </c>
      <c r="C44" s="225" t="s">
        <v>525</v>
      </c>
      <c r="D44" s="226"/>
      <c r="E44" s="79">
        <v>0</v>
      </c>
      <c r="F44" s="125">
        <v>0</v>
      </c>
      <c r="G44" s="73">
        <f>+E44+F44</f>
        <v>0</v>
      </c>
      <c r="H44" s="12"/>
    </row>
    <row r="45" spans="1:8" x14ac:dyDescent="0.25">
      <c r="A45" s="10"/>
      <c r="B45" s="87" t="s">
        <v>517</v>
      </c>
      <c r="C45" s="225" t="s">
        <v>526</v>
      </c>
      <c r="D45" s="226"/>
      <c r="E45" s="94">
        <v>120663.58</v>
      </c>
      <c r="F45" s="125">
        <v>0</v>
      </c>
      <c r="G45" s="62">
        <f t="shared" ref="G45:G61" si="5">+E45+F45</f>
        <v>120663.58</v>
      </c>
      <c r="H45" s="12"/>
    </row>
    <row r="46" spans="1:8" x14ac:dyDescent="0.25">
      <c r="A46" s="10"/>
      <c r="B46" s="87" t="s">
        <v>518</v>
      </c>
      <c r="C46" s="225" t="s">
        <v>527</v>
      </c>
      <c r="D46" s="226"/>
      <c r="E46" s="94">
        <v>486972.03</v>
      </c>
      <c r="F46" s="125">
        <v>0</v>
      </c>
      <c r="G46" s="62">
        <f t="shared" si="5"/>
        <v>486972.03</v>
      </c>
      <c r="H46" s="12"/>
    </row>
    <row r="47" spans="1:8" x14ac:dyDescent="0.25">
      <c r="A47" s="10"/>
      <c r="B47" s="87" t="s">
        <v>519</v>
      </c>
      <c r="C47" s="225" t="s">
        <v>528</v>
      </c>
      <c r="D47" s="226"/>
      <c r="E47" s="79">
        <v>0</v>
      </c>
      <c r="F47" s="125">
        <v>0</v>
      </c>
      <c r="G47" s="73">
        <f t="shared" si="5"/>
        <v>0</v>
      </c>
      <c r="H47" s="12"/>
    </row>
    <row r="48" spans="1:8" x14ac:dyDescent="0.25">
      <c r="A48" s="10"/>
      <c r="B48" s="87" t="s">
        <v>520</v>
      </c>
      <c r="C48" s="225" t="s">
        <v>529</v>
      </c>
      <c r="D48" s="226"/>
      <c r="E48" s="79">
        <v>0</v>
      </c>
      <c r="F48" s="125">
        <v>0</v>
      </c>
      <c r="G48" s="73">
        <f t="shared" ref="G48:G50" si="6">+E48+F48</f>
        <v>0</v>
      </c>
      <c r="H48" s="12"/>
    </row>
    <row r="49" spans="1:8" x14ac:dyDescent="0.25">
      <c r="A49" s="10"/>
      <c r="B49" s="87" t="s">
        <v>521</v>
      </c>
      <c r="C49" s="225" t="s">
        <v>530</v>
      </c>
      <c r="D49" s="226"/>
      <c r="E49" s="79">
        <v>0</v>
      </c>
      <c r="F49" s="125">
        <v>0</v>
      </c>
      <c r="G49" s="73">
        <f t="shared" si="6"/>
        <v>0</v>
      </c>
      <c r="H49" s="12"/>
    </row>
    <row r="50" spans="1:8" x14ac:dyDescent="0.25">
      <c r="A50" s="10"/>
      <c r="B50" s="87" t="s">
        <v>522</v>
      </c>
      <c r="C50" s="225" t="s">
        <v>531</v>
      </c>
      <c r="D50" s="226"/>
      <c r="E50" s="79">
        <v>0</v>
      </c>
      <c r="F50" s="125">
        <v>0</v>
      </c>
      <c r="G50" s="73">
        <f t="shared" si="6"/>
        <v>0</v>
      </c>
      <c r="H50" s="12"/>
    </row>
    <row r="51" spans="1:8" ht="29.25" customHeight="1" x14ac:dyDescent="0.25">
      <c r="A51" s="10"/>
      <c r="B51" s="83" t="s">
        <v>532</v>
      </c>
      <c r="C51" s="227" t="s">
        <v>533</v>
      </c>
      <c r="D51" s="228"/>
      <c r="E51" s="51">
        <v>3930050.6600000006</v>
      </c>
      <c r="F51" s="113">
        <f>SUM(F52:F60)</f>
        <v>237849.87000000002</v>
      </c>
      <c r="G51" s="58">
        <f t="shared" si="5"/>
        <v>4167900.5300000007</v>
      </c>
      <c r="H51" s="12"/>
    </row>
    <row r="52" spans="1:8" x14ac:dyDescent="0.25">
      <c r="A52" s="10"/>
      <c r="B52" s="87" t="s">
        <v>534</v>
      </c>
      <c r="C52" s="225" t="s">
        <v>543</v>
      </c>
      <c r="D52" s="226"/>
      <c r="E52" s="94">
        <v>578005.47</v>
      </c>
      <c r="F52" s="125">
        <v>13176.34</v>
      </c>
      <c r="G52" s="62">
        <f t="shared" si="5"/>
        <v>591181.80999999994</v>
      </c>
      <c r="H52" s="12"/>
    </row>
    <row r="53" spans="1:8" ht="30.75" customHeight="1" x14ac:dyDescent="0.25">
      <c r="A53" s="10"/>
      <c r="B53" s="87" t="s">
        <v>535</v>
      </c>
      <c r="C53" s="225" t="s">
        <v>544</v>
      </c>
      <c r="D53" s="226"/>
      <c r="E53" s="94">
        <v>201678.67</v>
      </c>
      <c r="F53" s="125">
        <v>0</v>
      </c>
      <c r="G53" s="62">
        <f t="shared" si="5"/>
        <v>201678.67</v>
      </c>
      <c r="H53" s="12"/>
    </row>
    <row r="54" spans="1:8" ht="27.75" customHeight="1" x14ac:dyDescent="0.25">
      <c r="A54" s="10"/>
      <c r="B54" s="87" t="s">
        <v>536</v>
      </c>
      <c r="C54" s="225" t="s">
        <v>545</v>
      </c>
      <c r="D54" s="226"/>
      <c r="E54" s="94">
        <v>118223.85</v>
      </c>
      <c r="F54" s="125">
        <v>0</v>
      </c>
      <c r="G54" s="62">
        <f t="shared" si="5"/>
        <v>118223.85</v>
      </c>
      <c r="H54" s="12"/>
    </row>
    <row r="55" spans="1:8" ht="28.5" customHeight="1" x14ac:dyDescent="0.25">
      <c r="A55" s="10"/>
      <c r="B55" s="87" t="s">
        <v>537</v>
      </c>
      <c r="C55" s="225" t="s">
        <v>546</v>
      </c>
      <c r="D55" s="226"/>
      <c r="E55" s="79">
        <v>0</v>
      </c>
      <c r="F55" s="125">
        <v>0</v>
      </c>
      <c r="G55" s="73">
        <f t="shared" si="5"/>
        <v>0</v>
      </c>
      <c r="H55" s="12"/>
    </row>
    <row r="56" spans="1:8" x14ac:dyDescent="0.25">
      <c r="A56" s="10"/>
      <c r="B56" s="87" t="s">
        <v>538</v>
      </c>
      <c r="C56" s="225" t="s">
        <v>547</v>
      </c>
      <c r="D56" s="226"/>
      <c r="E56" s="94">
        <v>2913616.0300000003</v>
      </c>
      <c r="F56" s="125">
        <f>136702.29+87971.24</f>
        <v>224673.53000000003</v>
      </c>
      <c r="G56" s="62">
        <f t="shared" si="5"/>
        <v>3138289.5600000005</v>
      </c>
      <c r="H56" s="12"/>
    </row>
    <row r="57" spans="1:8" ht="15" customHeight="1" x14ac:dyDescent="0.25">
      <c r="A57" s="10"/>
      <c r="B57" s="87" t="s">
        <v>539</v>
      </c>
      <c r="C57" s="225" t="s">
        <v>548</v>
      </c>
      <c r="D57" s="226"/>
      <c r="E57" s="79">
        <v>0</v>
      </c>
      <c r="F57" s="125">
        <v>0</v>
      </c>
      <c r="G57" s="73">
        <f t="shared" si="5"/>
        <v>0</v>
      </c>
      <c r="H57" s="12"/>
    </row>
    <row r="58" spans="1:8" ht="30" customHeight="1" x14ac:dyDescent="0.25">
      <c r="A58" s="10"/>
      <c r="B58" s="87" t="s">
        <v>540</v>
      </c>
      <c r="C58" s="225" t="s">
        <v>549</v>
      </c>
      <c r="D58" s="226"/>
      <c r="E58" s="94">
        <v>13443.2</v>
      </c>
      <c r="F58" s="125">
        <v>0</v>
      </c>
      <c r="G58" s="62">
        <f t="shared" si="5"/>
        <v>13443.2</v>
      </c>
      <c r="H58" s="12"/>
    </row>
    <row r="59" spans="1:8" x14ac:dyDescent="0.25">
      <c r="A59" s="10"/>
      <c r="B59" s="87" t="s">
        <v>541</v>
      </c>
      <c r="C59" s="225" t="s">
        <v>550</v>
      </c>
      <c r="D59" s="226"/>
      <c r="E59" s="79">
        <v>0</v>
      </c>
      <c r="F59" s="125">
        <v>0</v>
      </c>
      <c r="G59" s="73">
        <f t="shared" ref="G59" si="7">+E59+F59</f>
        <v>0</v>
      </c>
      <c r="H59" s="12"/>
    </row>
    <row r="60" spans="1:8" x14ac:dyDescent="0.25">
      <c r="A60" s="10"/>
      <c r="B60" s="87" t="s">
        <v>542</v>
      </c>
      <c r="C60" s="225" t="s">
        <v>551</v>
      </c>
      <c r="D60" s="226"/>
      <c r="E60" s="94">
        <v>105083.44</v>
      </c>
      <c r="F60" s="125">
        <v>0</v>
      </c>
      <c r="G60" s="62">
        <f t="shared" si="5"/>
        <v>105083.44</v>
      </c>
      <c r="H60" s="12"/>
    </row>
    <row r="61" spans="1:8" x14ac:dyDescent="0.25">
      <c r="A61" s="10"/>
      <c r="B61" s="83" t="s">
        <v>552</v>
      </c>
      <c r="C61" s="227" t="s">
        <v>553</v>
      </c>
      <c r="D61" s="228"/>
      <c r="E61" s="51">
        <v>866510.48</v>
      </c>
      <c r="F61" s="113">
        <f>SUM(F62:F68)</f>
        <v>0</v>
      </c>
      <c r="G61" s="58">
        <f t="shared" si="5"/>
        <v>866510.48</v>
      </c>
      <c r="H61" s="12"/>
    </row>
    <row r="62" spans="1:8" ht="30" customHeight="1" x14ac:dyDescent="0.25">
      <c r="A62" s="10"/>
      <c r="B62" s="87" t="s">
        <v>554</v>
      </c>
      <c r="C62" s="225" t="s">
        <v>561</v>
      </c>
      <c r="D62" s="226"/>
      <c r="E62" s="94">
        <v>249499.64</v>
      </c>
      <c r="F62" s="125">
        <v>0</v>
      </c>
      <c r="G62" s="62">
        <f>+E62+F62</f>
        <v>249499.64</v>
      </c>
      <c r="H62" s="12"/>
    </row>
    <row r="63" spans="1:8" ht="29.25" customHeight="1" x14ac:dyDescent="0.25">
      <c r="A63" s="10"/>
      <c r="B63" s="87" t="s">
        <v>560</v>
      </c>
      <c r="C63" s="225" t="s">
        <v>562</v>
      </c>
      <c r="D63" s="226"/>
      <c r="E63" s="94">
        <v>594390.84</v>
      </c>
      <c r="F63" s="125">
        <v>0</v>
      </c>
      <c r="G63" s="62">
        <f>+E63+F63</f>
        <v>594390.84</v>
      </c>
      <c r="H63" s="12"/>
    </row>
    <row r="64" spans="1:8" ht="29.25" customHeight="1" x14ac:dyDescent="0.25">
      <c r="A64" s="10"/>
      <c r="B64" s="87" t="s">
        <v>555</v>
      </c>
      <c r="C64" s="225" t="s">
        <v>563</v>
      </c>
      <c r="D64" s="226"/>
      <c r="E64" s="79">
        <v>0</v>
      </c>
      <c r="F64" s="125">
        <v>0</v>
      </c>
      <c r="G64" s="73">
        <f t="shared" ref="G64:G68" si="8">+E64+F64</f>
        <v>0</v>
      </c>
      <c r="H64" s="12"/>
    </row>
    <row r="65" spans="1:8" x14ac:dyDescent="0.25">
      <c r="A65" s="10"/>
      <c r="B65" s="87" t="s">
        <v>556</v>
      </c>
      <c r="C65" s="225" t="s">
        <v>564</v>
      </c>
      <c r="D65" s="226"/>
      <c r="E65" s="79">
        <v>0</v>
      </c>
      <c r="F65" s="125">
        <v>0</v>
      </c>
      <c r="G65" s="73">
        <f t="shared" si="8"/>
        <v>0</v>
      </c>
      <c r="H65" s="12"/>
    </row>
    <row r="66" spans="1:8" x14ac:dyDescent="0.25">
      <c r="A66" s="10"/>
      <c r="B66" s="87" t="s">
        <v>557</v>
      </c>
      <c r="C66" s="225" t="s">
        <v>565</v>
      </c>
      <c r="D66" s="226"/>
      <c r="E66" s="79">
        <v>0</v>
      </c>
      <c r="F66" s="125">
        <v>0</v>
      </c>
      <c r="G66" s="73">
        <f t="shared" si="8"/>
        <v>0</v>
      </c>
      <c r="H66" s="12"/>
    </row>
    <row r="67" spans="1:8" ht="30" customHeight="1" x14ac:dyDescent="0.25">
      <c r="A67" s="10"/>
      <c r="B67" s="87" t="s">
        <v>558</v>
      </c>
      <c r="C67" s="225" t="s">
        <v>566</v>
      </c>
      <c r="D67" s="226"/>
      <c r="E67" s="94">
        <v>22620</v>
      </c>
      <c r="F67" s="125">
        <v>0</v>
      </c>
      <c r="G67" s="62">
        <f t="shared" si="8"/>
        <v>22620</v>
      </c>
      <c r="H67" s="12"/>
    </row>
    <row r="68" spans="1:8" x14ac:dyDescent="0.25">
      <c r="A68" s="10"/>
      <c r="B68" s="87" t="s">
        <v>559</v>
      </c>
      <c r="C68" s="225" t="s">
        <v>567</v>
      </c>
      <c r="D68" s="226"/>
      <c r="E68" s="79">
        <v>0</v>
      </c>
      <c r="F68" s="125">
        <v>0</v>
      </c>
      <c r="G68" s="73">
        <f t="shared" si="8"/>
        <v>0</v>
      </c>
      <c r="H68" s="12"/>
    </row>
    <row r="69" spans="1:8" x14ac:dyDescent="0.25">
      <c r="A69" s="10"/>
      <c r="B69" s="83" t="s">
        <v>568</v>
      </c>
      <c r="C69" s="227" t="s">
        <v>569</v>
      </c>
      <c r="D69" s="228"/>
      <c r="E69" s="51">
        <v>90967.96</v>
      </c>
      <c r="F69" s="113">
        <f>SUM(F70:F78)</f>
        <v>3230.5</v>
      </c>
      <c r="G69" s="58">
        <f t="shared" ref="G69:G72" si="9">+E69+F69</f>
        <v>94198.46</v>
      </c>
      <c r="H69" s="12"/>
    </row>
    <row r="70" spans="1:8" x14ac:dyDescent="0.25">
      <c r="A70" s="10"/>
      <c r="B70" s="87" t="s">
        <v>574</v>
      </c>
      <c r="C70" s="225" t="s">
        <v>570</v>
      </c>
      <c r="D70" s="226"/>
      <c r="E70" s="79">
        <v>0</v>
      </c>
      <c r="F70" s="125">
        <v>0</v>
      </c>
      <c r="G70" s="73">
        <f t="shared" si="9"/>
        <v>0</v>
      </c>
      <c r="H70" s="12"/>
    </row>
    <row r="71" spans="1:8" x14ac:dyDescent="0.25">
      <c r="A71" s="10"/>
      <c r="B71" s="87" t="s">
        <v>575</v>
      </c>
      <c r="C71" s="225" t="s">
        <v>571</v>
      </c>
      <c r="D71" s="226"/>
      <c r="E71" s="79">
        <v>0</v>
      </c>
      <c r="F71" s="125">
        <v>0</v>
      </c>
      <c r="G71" s="73">
        <f t="shared" si="9"/>
        <v>0</v>
      </c>
      <c r="H71" s="12"/>
    </row>
    <row r="72" spans="1:8" x14ac:dyDescent="0.25">
      <c r="A72" s="10"/>
      <c r="B72" s="87" t="s">
        <v>576</v>
      </c>
      <c r="C72" s="225" t="s">
        <v>572</v>
      </c>
      <c r="D72" s="226"/>
      <c r="E72" s="79">
        <v>0</v>
      </c>
      <c r="F72" s="125">
        <v>0</v>
      </c>
      <c r="G72" s="73">
        <f t="shared" si="9"/>
        <v>0</v>
      </c>
      <c r="H72" s="12"/>
    </row>
    <row r="73" spans="1:8" x14ac:dyDescent="0.25">
      <c r="A73" s="10"/>
      <c r="B73" s="87" t="s">
        <v>577</v>
      </c>
      <c r="C73" s="225" t="s">
        <v>573</v>
      </c>
      <c r="D73" s="226"/>
      <c r="E73" s="79">
        <v>0</v>
      </c>
      <c r="F73" s="125">
        <v>0</v>
      </c>
      <c r="G73" s="73">
        <f t="shared" ref="G73:G92" si="10">+E73+F73</f>
        <v>0</v>
      </c>
      <c r="H73" s="12"/>
    </row>
    <row r="74" spans="1:8" x14ac:dyDescent="0.25">
      <c r="A74" s="10"/>
      <c r="B74" s="87" t="s">
        <v>578</v>
      </c>
      <c r="C74" s="225" t="s">
        <v>587</v>
      </c>
      <c r="D74" s="226"/>
      <c r="E74" s="94">
        <v>82267.960000000006</v>
      </c>
      <c r="F74" s="125">
        <f>3510.5-280</f>
        <v>3230.5</v>
      </c>
      <c r="G74" s="62">
        <f>+E74+F74</f>
        <v>85498.46</v>
      </c>
      <c r="H74" s="12"/>
    </row>
    <row r="75" spans="1:8" x14ac:dyDescent="0.25">
      <c r="A75" s="10"/>
      <c r="B75" s="87" t="s">
        <v>579</v>
      </c>
      <c r="C75" s="225" t="s">
        <v>586</v>
      </c>
      <c r="D75" s="226"/>
      <c r="E75" s="79">
        <v>0</v>
      </c>
      <c r="F75" s="125">
        <v>0</v>
      </c>
      <c r="G75" s="73">
        <f t="shared" ref="G75:G78" si="11">+E75+F75</f>
        <v>0</v>
      </c>
      <c r="H75" s="12"/>
    </row>
    <row r="76" spans="1:8" x14ac:dyDescent="0.25">
      <c r="A76" s="10"/>
      <c r="B76" s="87" t="s">
        <v>580</v>
      </c>
      <c r="C76" s="225" t="s">
        <v>583</v>
      </c>
      <c r="D76" s="226"/>
      <c r="E76" s="79">
        <v>0</v>
      </c>
      <c r="F76" s="125">
        <v>0</v>
      </c>
      <c r="G76" s="73">
        <f t="shared" si="11"/>
        <v>0</v>
      </c>
      <c r="H76" s="12"/>
    </row>
    <row r="77" spans="1:8" x14ac:dyDescent="0.25">
      <c r="A77" s="10"/>
      <c r="B77" s="87" t="s">
        <v>581</v>
      </c>
      <c r="C77" s="225" t="s">
        <v>584</v>
      </c>
      <c r="D77" s="226"/>
      <c r="E77" s="79">
        <v>0</v>
      </c>
      <c r="F77" s="125">
        <v>0</v>
      </c>
      <c r="G77" s="73">
        <f t="shared" si="11"/>
        <v>0</v>
      </c>
      <c r="H77" s="12"/>
    </row>
    <row r="78" spans="1:8" x14ac:dyDescent="0.25">
      <c r="A78" s="10"/>
      <c r="B78" s="87" t="s">
        <v>582</v>
      </c>
      <c r="C78" s="225" t="s">
        <v>585</v>
      </c>
      <c r="D78" s="226"/>
      <c r="E78" s="79">
        <v>8700</v>
      </c>
      <c r="F78" s="125">
        <v>0</v>
      </c>
      <c r="G78" s="62">
        <f t="shared" si="11"/>
        <v>8700</v>
      </c>
      <c r="H78" s="12"/>
    </row>
    <row r="79" spans="1:8" x14ac:dyDescent="0.25">
      <c r="A79" s="10"/>
      <c r="B79" s="83" t="s">
        <v>588</v>
      </c>
      <c r="C79" s="227" t="s">
        <v>593</v>
      </c>
      <c r="D79" s="228"/>
      <c r="E79" s="51">
        <v>5133397.0299999993</v>
      </c>
      <c r="F79" s="113">
        <f>SUM(F80:F84)</f>
        <v>1676222.38</v>
      </c>
      <c r="G79" s="58">
        <f t="shared" si="10"/>
        <v>6809619.4099999992</v>
      </c>
      <c r="H79" s="12"/>
    </row>
    <row r="80" spans="1:8" x14ac:dyDescent="0.25">
      <c r="A80" s="10"/>
      <c r="B80" s="87" t="s">
        <v>589</v>
      </c>
      <c r="C80" s="225" t="s">
        <v>594</v>
      </c>
      <c r="D80" s="226"/>
      <c r="E80" s="94">
        <v>442694.85</v>
      </c>
      <c r="F80" s="125">
        <v>0</v>
      </c>
      <c r="G80" s="62">
        <f t="shared" si="10"/>
        <v>442694.85</v>
      </c>
      <c r="H80" s="12"/>
    </row>
    <row r="81" spans="1:8" x14ac:dyDescent="0.25">
      <c r="A81" s="10"/>
      <c r="B81" s="87" t="s">
        <v>590</v>
      </c>
      <c r="C81" s="225" t="s">
        <v>595</v>
      </c>
      <c r="D81" s="226"/>
      <c r="E81" s="94">
        <v>4690702.18</v>
      </c>
      <c r="F81" s="125">
        <v>1676222.38</v>
      </c>
      <c r="G81" s="62">
        <f t="shared" si="10"/>
        <v>6366924.5599999996</v>
      </c>
      <c r="H81" s="12"/>
    </row>
    <row r="82" spans="1:8" x14ac:dyDescent="0.25">
      <c r="A82" s="10"/>
      <c r="B82" s="87" t="s">
        <v>591</v>
      </c>
      <c r="C82" s="151" t="s">
        <v>596</v>
      </c>
      <c r="D82" s="152"/>
      <c r="E82" s="79">
        <v>0</v>
      </c>
      <c r="F82" s="125">
        <v>0</v>
      </c>
      <c r="G82" s="73">
        <f t="shared" ref="G82:G83" si="12">+E82+F82</f>
        <v>0</v>
      </c>
      <c r="H82" s="12"/>
    </row>
    <row r="83" spans="1:8" x14ac:dyDescent="0.25">
      <c r="A83" s="10"/>
      <c r="B83" s="87" t="s">
        <v>592</v>
      </c>
      <c r="C83" s="151" t="s">
        <v>597</v>
      </c>
      <c r="D83" s="152"/>
      <c r="E83" s="79">
        <v>0</v>
      </c>
      <c r="F83" s="125">
        <v>0</v>
      </c>
      <c r="G83" s="73">
        <f t="shared" si="12"/>
        <v>0</v>
      </c>
      <c r="H83" s="12"/>
    </row>
    <row r="84" spans="1:8" x14ac:dyDescent="0.25">
      <c r="A84" s="10"/>
      <c r="B84" s="87" t="s">
        <v>599</v>
      </c>
      <c r="C84" s="225" t="s">
        <v>598</v>
      </c>
      <c r="D84" s="226"/>
      <c r="E84" s="79">
        <v>0</v>
      </c>
      <c r="F84" s="125">
        <v>0</v>
      </c>
      <c r="G84" s="73">
        <f t="shared" si="10"/>
        <v>0</v>
      </c>
      <c r="H84" s="12"/>
    </row>
    <row r="85" spans="1:8" x14ac:dyDescent="0.25">
      <c r="A85" s="10"/>
      <c r="B85" s="83" t="s">
        <v>600</v>
      </c>
      <c r="C85" s="227" t="s">
        <v>602</v>
      </c>
      <c r="D85" s="228"/>
      <c r="E85" s="51">
        <v>2537371.1999999997</v>
      </c>
      <c r="F85" s="113">
        <f>SUM(F86:F94)</f>
        <v>451955.45</v>
      </c>
      <c r="G85" s="58">
        <f t="shared" si="10"/>
        <v>2989326.65</v>
      </c>
      <c r="H85" s="12"/>
    </row>
    <row r="86" spans="1:8" x14ac:dyDescent="0.25">
      <c r="A86" s="10"/>
      <c r="B86" s="87" t="s">
        <v>601</v>
      </c>
      <c r="C86" s="225" t="s">
        <v>603</v>
      </c>
      <c r="D86" s="226"/>
      <c r="E86" s="94">
        <v>0</v>
      </c>
      <c r="F86" s="125"/>
      <c r="G86" s="62">
        <f t="shared" si="10"/>
        <v>0</v>
      </c>
      <c r="H86" s="12"/>
    </row>
    <row r="87" spans="1:8" x14ac:dyDescent="0.25">
      <c r="A87" s="10"/>
      <c r="B87" s="87" t="s">
        <v>608</v>
      </c>
      <c r="C87" s="225" t="s">
        <v>604</v>
      </c>
      <c r="D87" s="226"/>
      <c r="E87" s="94">
        <v>576035.80999999994</v>
      </c>
      <c r="F87" s="125">
        <v>0</v>
      </c>
      <c r="G87" s="62">
        <f t="shared" si="10"/>
        <v>576035.80999999994</v>
      </c>
      <c r="H87" s="12"/>
    </row>
    <row r="88" spans="1:8" ht="15" customHeight="1" x14ac:dyDescent="0.25">
      <c r="A88" s="10"/>
      <c r="B88" s="87" t="s">
        <v>609</v>
      </c>
      <c r="C88" s="225" t="s">
        <v>605</v>
      </c>
      <c r="D88" s="226"/>
      <c r="E88" s="79">
        <v>0</v>
      </c>
      <c r="F88" s="125">
        <v>0</v>
      </c>
      <c r="G88" s="73">
        <f t="shared" si="10"/>
        <v>0</v>
      </c>
      <c r="H88" s="12"/>
    </row>
    <row r="89" spans="1:8" x14ac:dyDescent="0.25">
      <c r="A89" s="10"/>
      <c r="B89" s="87" t="s">
        <v>610</v>
      </c>
      <c r="C89" s="225" t="s">
        <v>606</v>
      </c>
      <c r="D89" s="226"/>
      <c r="E89" s="94">
        <v>1585171.45</v>
      </c>
      <c r="F89" s="125">
        <f>453943.21-1987.76</f>
        <v>451955.45</v>
      </c>
      <c r="G89" s="62">
        <f t="shared" si="10"/>
        <v>2037126.9</v>
      </c>
      <c r="H89" s="12"/>
    </row>
    <row r="90" spans="1:8" x14ac:dyDescent="0.25">
      <c r="A90" s="10"/>
      <c r="B90" s="87" t="s">
        <v>611</v>
      </c>
      <c r="C90" s="225" t="s">
        <v>607</v>
      </c>
      <c r="D90" s="226"/>
      <c r="E90" s="94">
        <v>307761.48</v>
      </c>
      <c r="F90" s="125">
        <v>0</v>
      </c>
      <c r="G90" s="62">
        <f t="shared" si="10"/>
        <v>307761.48</v>
      </c>
      <c r="H90" s="12"/>
    </row>
    <row r="91" spans="1:8" x14ac:dyDescent="0.25">
      <c r="A91" s="10"/>
      <c r="B91" s="87" t="s">
        <v>612</v>
      </c>
      <c r="C91" s="225" t="s">
        <v>614</v>
      </c>
      <c r="D91" s="226"/>
      <c r="E91" s="94">
        <v>18089.46</v>
      </c>
      <c r="F91" s="125">
        <v>0</v>
      </c>
      <c r="G91" s="62">
        <f t="shared" si="10"/>
        <v>18089.46</v>
      </c>
      <c r="H91" s="12"/>
    </row>
    <row r="92" spans="1:8" x14ac:dyDescent="0.25">
      <c r="A92" s="10"/>
      <c r="B92" s="87" t="s">
        <v>613</v>
      </c>
      <c r="C92" s="225" t="s">
        <v>615</v>
      </c>
      <c r="D92" s="226"/>
      <c r="E92" s="94">
        <v>50313</v>
      </c>
      <c r="F92" s="125">
        <v>0</v>
      </c>
      <c r="G92" s="62">
        <f t="shared" si="10"/>
        <v>50313</v>
      </c>
      <c r="H92" s="12"/>
    </row>
    <row r="93" spans="1:8" x14ac:dyDescent="0.25">
      <c r="A93" s="10"/>
      <c r="B93" s="87"/>
      <c r="C93" s="225"/>
      <c r="D93" s="226"/>
      <c r="E93" s="79"/>
      <c r="F93" s="79"/>
      <c r="G93" s="73"/>
      <c r="H93" s="12"/>
    </row>
    <row r="94" spans="1:8" x14ac:dyDescent="0.25">
      <c r="A94" s="10"/>
      <c r="B94" s="87"/>
      <c r="C94" s="225"/>
      <c r="D94" s="226"/>
      <c r="E94" s="79"/>
      <c r="F94" s="79"/>
      <c r="G94" s="62"/>
      <c r="H94" s="12"/>
    </row>
    <row r="95" spans="1:8" x14ac:dyDescent="0.25">
      <c r="A95" s="10"/>
      <c r="B95" s="49"/>
      <c r="C95" s="31"/>
      <c r="D95" s="31"/>
      <c r="E95" s="49"/>
      <c r="F95" s="49"/>
      <c r="G95" s="63"/>
      <c r="H95" s="12"/>
    </row>
    <row r="96" spans="1:8" x14ac:dyDescent="0.25">
      <c r="A96" s="10"/>
      <c r="B96" s="231" t="s">
        <v>91</v>
      </c>
      <c r="C96" s="232"/>
      <c r="D96" s="233"/>
      <c r="E96" s="64">
        <v>26868152.650000002</v>
      </c>
      <c r="F96" s="64">
        <f>+F11+F21+F31+F41+F51+F61+F69+F79+F85</f>
        <v>3558697.6100000003</v>
      </c>
      <c r="G96" s="65">
        <f t="shared" si="0"/>
        <v>30426850.260000002</v>
      </c>
      <c r="H96" s="12"/>
    </row>
    <row r="97" spans="1:8" x14ac:dyDescent="0.25">
      <c r="A97" s="10"/>
      <c r="B97" s="26"/>
      <c r="C97" s="31"/>
      <c r="D97" s="31"/>
      <c r="E97" s="26"/>
      <c r="F97" s="26"/>
      <c r="G97" s="30"/>
      <c r="H97" s="12"/>
    </row>
    <row r="98" spans="1:8" ht="15.75" thickBot="1" x14ac:dyDescent="0.3">
      <c r="A98" s="10"/>
      <c r="B98" s="26"/>
      <c r="C98" s="31"/>
      <c r="D98" s="31"/>
      <c r="E98" s="26"/>
      <c r="F98" s="26"/>
      <c r="G98" s="30"/>
      <c r="H98" s="12"/>
    </row>
    <row r="99" spans="1:8" x14ac:dyDescent="0.25">
      <c r="A99" s="8"/>
      <c r="B99" s="36"/>
      <c r="C99" s="36"/>
      <c r="D99" s="36"/>
      <c r="E99" s="36"/>
      <c r="F99" s="36"/>
      <c r="G99" s="37"/>
      <c r="H99" s="9"/>
    </row>
    <row r="100" spans="1:8" x14ac:dyDescent="0.25">
      <c r="A100" s="39"/>
      <c r="B100" s="145" t="s">
        <v>92</v>
      </c>
      <c r="C100" s="26"/>
      <c r="D100" s="26"/>
      <c r="E100" s="26"/>
      <c r="F100" s="26"/>
      <c r="G100" s="30"/>
      <c r="H100" s="12"/>
    </row>
    <row r="101" spans="1:8" x14ac:dyDescent="0.25">
      <c r="A101" s="10"/>
      <c r="B101" s="26"/>
      <c r="C101" s="26"/>
      <c r="D101" s="26"/>
      <c r="E101" s="26"/>
      <c r="F101" s="132"/>
      <c r="G101" s="108"/>
      <c r="H101" s="12"/>
    </row>
    <row r="102" spans="1:8" x14ac:dyDescent="0.25">
      <c r="A102" s="10"/>
      <c r="B102" s="26"/>
      <c r="C102" s="26"/>
      <c r="D102" s="26"/>
      <c r="E102" s="26"/>
      <c r="F102" s="26"/>
      <c r="G102" s="30"/>
      <c r="H102" s="12"/>
    </row>
    <row r="103" spans="1:8" ht="15.75" thickBot="1" x14ac:dyDescent="0.3">
      <c r="A103" s="10"/>
      <c r="B103" s="26"/>
      <c r="C103" s="26"/>
      <c r="D103" s="26"/>
      <c r="E103" s="26"/>
      <c r="F103" s="26"/>
      <c r="G103" s="30"/>
      <c r="H103" s="12"/>
    </row>
    <row r="104" spans="1:8" x14ac:dyDescent="0.25">
      <c r="A104" s="8"/>
      <c r="B104" s="36"/>
      <c r="C104" s="36"/>
      <c r="D104" s="36"/>
      <c r="E104" s="36"/>
      <c r="F104" s="36"/>
      <c r="G104" s="37"/>
      <c r="H104" s="9"/>
    </row>
    <row r="105" spans="1:8" x14ac:dyDescent="0.25">
      <c r="A105" s="10"/>
      <c r="B105" s="26"/>
      <c r="C105" s="26"/>
      <c r="D105" s="26"/>
      <c r="E105" s="26"/>
      <c r="F105" s="26"/>
      <c r="G105" s="30"/>
      <c r="H105" s="12"/>
    </row>
    <row r="106" spans="1:8" x14ac:dyDescent="0.25">
      <c r="A106" s="10"/>
      <c r="B106" s="26"/>
      <c r="C106" s="26"/>
      <c r="D106" s="26"/>
      <c r="E106" s="26"/>
      <c r="F106" s="26"/>
      <c r="G106" s="30"/>
      <c r="H106" s="12"/>
    </row>
    <row r="107" spans="1:8" x14ac:dyDescent="0.25">
      <c r="A107" s="10"/>
      <c r="B107" s="26"/>
      <c r="C107" s="26"/>
      <c r="D107" s="26"/>
      <c r="E107" s="26"/>
      <c r="F107" s="26"/>
      <c r="G107" s="30"/>
      <c r="H107" s="12"/>
    </row>
    <row r="108" spans="1:8" x14ac:dyDescent="0.25">
      <c r="A108" s="10"/>
      <c r="B108" s="26"/>
      <c r="C108" s="26"/>
      <c r="D108" s="26"/>
      <c r="E108" s="26"/>
      <c r="F108" s="26"/>
      <c r="G108" s="30"/>
      <c r="H108" s="12"/>
    </row>
    <row r="109" spans="1:8" x14ac:dyDescent="0.25">
      <c r="A109" s="10"/>
      <c r="B109" s="26"/>
      <c r="C109" s="26"/>
      <c r="D109" s="26"/>
      <c r="E109" s="26"/>
      <c r="F109" s="26"/>
      <c r="G109" s="30"/>
      <c r="H109" s="12"/>
    </row>
    <row r="110" spans="1:8" x14ac:dyDescent="0.25">
      <c r="A110" s="10"/>
      <c r="B110" s="26"/>
      <c r="C110" s="26"/>
      <c r="D110" s="26"/>
      <c r="E110" s="26"/>
      <c r="F110" s="26"/>
      <c r="G110" s="30"/>
      <c r="H110" s="12"/>
    </row>
    <row r="111" spans="1:8" x14ac:dyDescent="0.25">
      <c r="A111" s="10"/>
      <c r="B111" s="26"/>
      <c r="C111" s="26"/>
      <c r="D111" s="26"/>
      <c r="E111" s="26"/>
      <c r="F111" s="26"/>
      <c r="G111" s="30"/>
      <c r="H111" s="12"/>
    </row>
    <row r="112" spans="1:8" x14ac:dyDescent="0.25">
      <c r="A112" s="10"/>
      <c r="B112" s="11"/>
      <c r="C112" s="11"/>
      <c r="D112" s="11"/>
      <c r="E112" s="11"/>
      <c r="F112" s="11"/>
      <c r="G112" s="27"/>
      <c r="H112" s="12"/>
    </row>
    <row r="113" spans="1:8" x14ac:dyDescent="0.25">
      <c r="A113" s="10"/>
      <c r="B113" s="11"/>
      <c r="C113" s="11"/>
      <c r="D113" s="11"/>
      <c r="E113" s="11"/>
      <c r="F113" s="11"/>
      <c r="G113" s="27"/>
      <c r="H113" s="12"/>
    </row>
    <row r="114" spans="1:8" x14ac:dyDescent="0.25">
      <c r="A114" s="10"/>
      <c r="B114" s="11"/>
      <c r="C114" s="11"/>
      <c r="D114" s="11"/>
      <c r="E114" s="11"/>
      <c r="F114" s="11"/>
      <c r="G114" s="27"/>
      <c r="H114" s="12"/>
    </row>
    <row r="115" spans="1:8" x14ac:dyDescent="0.25">
      <c r="A115" s="10"/>
      <c r="B115" s="11"/>
      <c r="C115" s="24"/>
      <c r="D115" s="11"/>
      <c r="E115" s="11"/>
      <c r="F115" s="24"/>
      <c r="G115" s="24"/>
      <c r="H115" s="12"/>
    </row>
    <row r="116" spans="1:8" x14ac:dyDescent="0.25">
      <c r="A116" s="10"/>
      <c r="B116" s="11"/>
      <c r="C116" s="164" t="s">
        <v>52</v>
      </c>
      <c r="D116" s="165"/>
      <c r="E116" s="11"/>
      <c r="F116" s="177" t="s">
        <v>53</v>
      </c>
      <c r="G116" s="177"/>
      <c r="H116" s="12"/>
    </row>
    <row r="117" spans="1:8" x14ac:dyDescent="0.25">
      <c r="A117" s="10"/>
      <c r="B117" s="11"/>
      <c r="C117" s="164" t="s">
        <v>774</v>
      </c>
      <c r="D117" s="11"/>
      <c r="E117" s="11"/>
      <c r="F117" s="177" t="s">
        <v>776</v>
      </c>
      <c r="G117" s="177"/>
      <c r="H117" s="12"/>
    </row>
    <row r="118" spans="1:8" x14ac:dyDescent="0.25">
      <c r="A118" s="10"/>
      <c r="B118" s="11"/>
      <c r="C118" s="164" t="s">
        <v>775</v>
      </c>
      <c r="D118" s="11"/>
      <c r="E118" s="11"/>
      <c r="F118" s="177" t="s">
        <v>883</v>
      </c>
      <c r="G118" s="177"/>
      <c r="H118" s="12"/>
    </row>
    <row r="119" spans="1:8" x14ac:dyDescent="0.25">
      <c r="A119" s="10"/>
      <c r="B119" s="11"/>
      <c r="C119" s="11"/>
      <c r="D119" s="11"/>
      <c r="E119" s="11"/>
      <c r="F119" s="11"/>
      <c r="G119" s="11"/>
      <c r="H119" s="12"/>
    </row>
    <row r="120" spans="1:8" x14ac:dyDescent="0.25">
      <c r="A120" s="10"/>
      <c r="B120" s="11"/>
      <c r="C120" s="11"/>
      <c r="D120" s="11"/>
      <c r="E120" s="11"/>
      <c r="F120" s="11"/>
      <c r="G120" s="11"/>
      <c r="H120" s="12"/>
    </row>
    <row r="121" spans="1:8" x14ac:dyDescent="0.25">
      <c r="A121" s="10"/>
      <c r="B121" s="11"/>
      <c r="C121" s="11"/>
      <c r="D121" s="11"/>
      <c r="E121" s="11"/>
      <c r="F121" s="11"/>
      <c r="G121" s="11"/>
      <c r="H121" s="12"/>
    </row>
    <row r="122" spans="1:8" x14ac:dyDescent="0.25">
      <c r="A122" s="10"/>
      <c r="B122" s="11"/>
      <c r="C122" s="11"/>
      <c r="D122" s="11"/>
      <c r="E122" s="11"/>
      <c r="F122" s="11"/>
      <c r="G122" s="11"/>
      <c r="H122" s="12"/>
    </row>
    <row r="123" spans="1:8" x14ac:dyDescent="0.25">
      <c r="A123" s="10"/>
      <c r="B123" s="11"/>
      <c r="C123" s="11"/>
      <c r="D123" s="11"/>
      <c r="E123" s="11"/>
      <c r="F123" s="11"/>
      <c r="G123" s="11"/>
      <c r="H123" s="12"/>
    </row>
    <row r="124" spans="1:8" x14ac:dyDescent="0.25">
      <c r="A124" s="10"/>
      <c r="B124" s="11"/>
      <c r="C124" s="11"/>
      <c r="D124" s="168" t="s">
        <v>51</v>
      </c>
      <c r="E124" s="168"/>
      <c r="F124" s="168"/>
      <c r="G124" s="168"/>
      <c r="H124" s="169"/>
    </row>
    <row r="125" spans="1:8" x14ac:dyDescent="0.25">
      <c r="A125" s="10"/>
      <c r="B125" s="11"/>
      <c r="C125" s="11"/>
      <c r="D125" s="166" t="s">
        <v>777</v>
      </c>
      <c r="E125" s="166"/>
      <c r="F125" s="166"/>
      <c r="G125" s="11"/>
      <c r="H125" s="12"/>
    </row>
    <row r="126" spans="1:8" x14ac:dyDescent="0.25">
      <c r="A126" s="10"/>
      <c r="B126" s="11"/>
      <c r="C126" s="11"/>
      <c r="D126" s="166" t="s">
        <v>884</v>
      </c>
      <c r="E126" s="166"/>
      <c r="F126" s="166"/>
      <c r="G126" s="11"/>
      <c r="H126" s="12"/>
    </row>
    <row r="127" spans="1:8" x14ac:dyDescent="0.25">
      <c r="A127" s="10"/>
      <c r="B127" s="11"/>
      <c r="C127" s="11"/>
      <c r="D127" s="166" t="s">
        <v>778</v>
      </c>
      <c r="E127" s="166"/>
      <c r="F127" s="166"/>
      <c r="G127" s="11"/>
      <c r="H127" s="12"/>
    </row>
    <row r="128" spans="1:8" x14ac:dyDescent="0.25">
      <c r="A128" s="10"/>
      <c r="B128" s="11"/>
      <c r="C128" s="11"/>
      <c r="D128" s="11"/>
      <c r="E128" s="11"/>
      <c r="F128" s="11"/>
      <c r="G128" s="11"/>
      <c r="H128" s="12"/>
    </row>
    <row r="129" spans="1:8" ht="15.75" thickBot="1" x14ac:dyDescent="0.3">
      <c r="A129" s="13"/>
      <c r="B129" s="14"/>
      <c r="C129" s="14"/>
      <c r="D129" s="14"/>
      <c r="E129" s="14"/>
      <c r="F129" s="14"/>
      <c r="G129" s="38"/>
      <c r="H129" s="15"/>
    </row>
  </sheetData>
  <mergeCells count="96">
    <mergeCell ref="G9:G10"/>
    <mergeCell ref="C16:D16"/>
    <mergeCell ref="B1:C5"/>
    <mergeCell ref="B7:C7"/>
    <mergeCell ref="E7:F7"/>
    <mergeCell ref="B9:B10"/>
    <mergeCell ref="C9:D10"/>
    <mergeCell ref="C11:D11"/>
    <mergeCell ref="C12:D12"/>
    <mergeCell ref="C13:D13"/>
    <mergeCell ref="C14:D14"/>
    <mergeCell ref="C15:D15"/>
    <mergeCell ref="C35:D35"/>
    <mergeCell ref="C17:D17"/>
    <mergeCell ref="C18:D18"/>
    <mergeCell ref="C19:D19"/>
    <mergeCell ref="C21:D21"/>
    <mergeCell ref="C22:D22"/>
    <mergeCell ref="C23:D23"/>
    <mergeCell ref="C24:D24"/>
    <mergeCell ref="C31:D31"/>
    <mergeCell ref="C32:D32"/>
    <mergeCell ref="C33:D33"/>
    <mergeCell ref="C34:D34"/>
    <mergeCell ref="C20:D20"/>
    <mergeCell ref="C25:D25"/>
    <mergeCell ref="C26:D26"/>
    <mergeCell ref="C27:D27"/>
    <mergeCell ref="C47:D47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61:D61"/>
    <mergeCell ref="C59:D59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60:D60"/>
    <mergeCell ref="C72:D72"/>
    <mergeCell ref="C64:D64"/>
    <mergeCell ref="C65:D65"/>
    <mergeCell ref="C66:D66"/>
    <mergeCell ref="C67:D67"/>
    <mergeCell ref="C62:D62"/>
    <mergeCell ref="C63:D63"/>
    <mergeCell ref="C69:D69"/>
    <mergeCell ref="C70:D70"/>
    <mergeCell ref="C71:D71"/>
    <mergeCell ref="F117:G117"/>
    <mergeCell ref="C85:D85"/>
    <mergeCell ref="C86:D86"/>
    <mergeCell ref="C87:D87"/>
    <mergeCell ref="C88:D88"/>
    <mergeCell ref="C89:D89"/>
    <mergeCell ref="C90:D90"/>
    <mergeCell ref="F116:G116"/>
    <mergeCell ref="C92:D92"/>
    <mergeCell ref="C93:D93"/>
    <mergeCell ref="C94:D94"/>
    <mergeCell ref="B96:D96"/>
    <mergeCell ref="C28:D28"/>
    <mergeCell ref="C29:D29"/>
    <mergeCell ref="C30:D30"/>
    <mergeCell ref="C58:D58"/>
    <mergeCell ref="C91:D91"/>
    <mergeCell ref="C73:D73"/>
    <mergeCell ref="C74:D74"/>
    <mergeCell ref="C68:D68"/>
    <mergeCell ref="C75:D75"/>
    <mergeCell ref="C76:D76"/>
    <mergeCell ref="C77:D77"/>
    <mergeCell ref="C78:D78"/>
    <mergeCell ref="C79:D79"/>
    <mergeCell ref="C80:D80"/>
    <mergeCell ref="C81:D81"/>
    <mergeCell ref="C84:D84"/>
    <mergeCell ref="F118:G118"/>
    <mergeCell ref="D124:H124"/>
    <mergeCell ref="D125:F125"/>
    <mergeCell ref="D126:F126"/>
    <mergeCell ref="D127:F127"/>
  </mergeCells>
  <pageMargins left="0.25" right="0.25" top="0.75" bottom="0.75" header="0.3" footer="0.3"/>
  <pageSetup scale="3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workbookViewId="0">
      <selection activeCell="K28" sqref="K28"/>
    </sheetView>
  </sheetViews>
  <sheetFormatPr baseColWidth="10" defaultRowHeight="15" x14ac:dyDescent="0.25"/>
  <cols>
    <col min="1" max="1" width="2.7109375" customWidth="1"/>
    <col min="2" max="2" width="12.7109375" customWidth="1"/>
    <col min="3" max="4" width="30.7109375" customWidth="1"/>
    <col min="5" max="7" width="18.7109375" customWidth="1"/>
    <col min="8" max="8" width="2.7109375" customWidth="1"/>
  </cols>
  <sheetData>
    <row r="1" spans="1:8" x14ac:dyDescent="0.25">
      <c r="A1" s="8"/>
      <c r="B1" s="188"/>
      <c r="C1" s="188"/>
      <c r="D1" s="36" t="s">
        <v>0</v>
      </c>
      <c r="E1" s="101"/>
      <c r="F1" s="36"/>
      <c r="G1" s="36"/>
      <c r="H1" s="9"/>
    </row>
    <row r="2" spans="1:8" x14ac:dyDescent="0.25">
      <c r="A2" s="10"/>
      <c r="B2" s="167"/>
      <c r="C2" s="167"/>
      <c r="D2" s="26" t="s">
        <v>54</v>
      </c>
      <c r="E2" s="11"/>
      <c r="F2" s="26"/>
      <c r="G2" s="26"/>
      <c r="H2" s="12"/>
    </row>
    <row r="3" spans="1:8" x14ac:dyDescent="0.25">
      <c r="A3" s="10"/>
      <c r="B3" s="167"/>
      <c r="C3" s="167"/>
      <c r="D3" s="28" t="s">
        <v>879</v>
      </c>
      <c r="E3" s="11"/>
      <c r="F3" s="28"/>
      <c r="G3" s="28"/>
      <c r="H3" s="12"/>
    </row>
    <row r="4" spans="1:8" x14ac:dyDescent="0.25">
      <c r="A4" s="10"/>
      <c r="B4" s="167"/>
      <c r="C4" s="167"/>
      <c r="D4" s="130"/>
      <c r="E4" s="130"/>
      <c r="F4" s="130"/>
      <c r="G4" s="32"/>
      <c r="H4" s="12"/>
    </row>
    <row r="5" spans="1:8" x14ac:dyDescent="0.25">
      <c r="A5" s="10"/>
      <c r="B5" s="167"/>
      <c r="C5" s="167"/>
      <c r="D5" s="130"/>
      <c r="E5" s="11"/>
      <c r="F5" s="11"/>
      <c r="G5" s="27"/>
      <c r="H5" s="12"/>
    </row>
    <row r="6" spans="1:8" x14ac:dyDescent="0.25">
      <c r="A6" s="10"/>
      <c r="B6" s="166" t="s">
        <v>616</v>
      </c>
      <c r="C6" s="166"/>
      <c r="D6" s="166"/>
      <c r="E6" s="167"/>
      <c r="F6" s="167"/>
      <c r="G6" s="27"/>
      <c r="H6" s="33"/>
    </row>
    <row r="7" spans="1:8" x14ac:dyDescent="0.25">
      <c r="A7" s="10"/>
      <c r="B7" s="11"/>
      <c r="C7" s="11"/>
      <c r="D7" s="11"/>
      <c r="E7" s="11"/>
      <c r="F7" s="11"/>
      <c r="G7" s="27"/>
      <c r="H7" s="12"/>
    </row>
    <row r="8" spans="1:8" x14ac:dyDescent="0.25">
      <c r="A8" s="10"/>
      <c r="B8" s="215" t="s">
        <v>5</v>
      </c>
      <c r="C8" s="217" t="s">
        <v>6</v>
      </c>
      <c r="D8" s="218"/>
      <c r="E8" s="40" t="s">
        <v>57</v>
      </c>
      <c r="F8" s="41" t="s">
        <v>8</v>
      </c>
      <c r="G8" s="216" t="s">
        <v>58</v>
      </c>
      <c r="H8" s="12"/>
    </row>
    <row r="9" spans="1:8" x14ac:dyDescent="0.25">
      <c r="A9" s="10"/>
      <c r="B9" s="215"/>
      <c r="C9" s="219"/>
      <c r="D9" s="220"/>
      <c r="E9" s="25" t="s">
        <v>56</v>
      </c>
      <c r="F9" s="25"/>
      <c r="G9" s="216"/>
      <c r="H9" s="12"/>
    </row>
    <row r="10" spans="1:8" x14ac:dyDescent="0.25">
      <c r="A10" s="10"/>
      <c r="B10" s="42" t="s">
        <v>617</v>
      </c>
      <c r="C10" s="234" t="s">
        <v>618</v>
      </c>
      <c r="D10" s="235"/>
      <c r="E10" s="70">
        <v>8960038.9499999993</v>
      </c>
      <c r="F10" s="109">
        <f>SUM(F11:F12)</f>
        <v>2219715</v>
      </c>
      <c r="G10" s="69">
        <f t="shared" ref="G10:G45" si="0">+E10+F10</f>
        <v>11179753.949999999</v>
      </c>
      <c r="H10" s="12"/>
    </row>
    <row r="11" spans="1:8" x14ac:dyDescent="0.25">
      <c r="A11" s="10"/>
      <c r="B11" s="43" t="s">
        <v>619</v>
      </c>
      <c r="C11" s="225" t="s">
        <v>621</v>
      </c>
      <c r="D11" s="238"/>
      <c r="E11" s="71">
        <v>0</v>
      </c>
      <c r="F11" s="133">
        <v>0</v>
      </c>
      <c r="G11" s="62">
        <f>+E11+F11</f>
        <v>0</v>
      </c>
      <c r="H11" s="12"/>
    </row>
    <row r="12" spans="1:8" x14ac:dyDescent="0.25">
      <c r="A12" s="10"/>
      <c r="B12" s="43" t="s">
        <v>620</v>
      </c>
      <c r="C12" s="225" t="s">
        <v>622</v>
      </c>
      <c r="D12" s="238"/>
      <c r="E12" s="71">
        <v>8960038.9499999993</v>
      </c>
      <c r="F12" s="133">
        <v>2219715</v>
      </c>
      <c r="G12" s="62">
        <f t="shared" ref="G12:G16" si="1">+E12+F12</f>
        <v>11179753.949999999</v>
      </c>
      <c r="H12" s="12"/>
    </row>
    <row r="13" spans="1:8" x14ac:dyDescent="0.25">
      <c r="A13" s="10"/>
      <c r="B13" s="83" t="s">
        <v>623</v>
      </c>
      <c r="C13" s="227" t="s">
        <v>624</v>
      </c>
      <c r="D13" s="228"/>
      <c r="E13" s="84">
        <v>0</v>
      </c>
      <c r="F13" s="113">
        <v>0</v>
      </c>
      <c r="G13" s="75">
        <f t="shared" ref="G13" si="2">+E13+F13</f>
        <v>0</v>
      </c>
      <c r="H13" s="12"/>
    </row>
    <row r="14" spans="1:8" x14ac:dyDescent="0.25">
      <c r="A14" s="10"/>
      <c r="B14" s="87" t="s">
        <v>625</v>
      </c>
      <c r="C14" s="225" t="s">
        <v>627</v>
      </c>
      <c r="D14" s="238"/>
      <c r="E14" s="72">
        <v>0</v>
      </c>
      <c r="F14" s="133">
        <v>0</v>
      </c>
      <c r="G14" s="73">
        <f t="shared" si="1"/>
        <v>0</v>
      </c>
      <c r="H14" s="12"/>
    </row>
    <row r="15" spans="1:8" x14ac:dyDescent="0.25">
      <c r="A15" s="10"/>
      <c r="B15" s="87" t="s">
        <v>626</v>
      </c>
      <c r="C15" s="225" t="s">
        <v>628</v>
      </c>
      <c r="D15" s="238"/>
      <c r="E15" s="72">
        <v>0</v>
      </c>
      <c r="F15" s="133">
        <v>0</v>
      </c>
      <c r="G15" s="73">
        <f t="shared" ref="G15" si="3">+E15+F15</f>
        <v>0</v>
      </c>
      <c r="H15" s="12"/>
    </row>
    <row r="16" spans="1:8" x14ac:dyDescent="0.25">
      <c r="A16" s="10"/>
      <c r="B16" s="83" t="s">
        <v>629</v>
      </c>
      <c r="C16" s="227" t="s">
        <v>630</v>
      </c>
      <c r="D16" s="228"/>
      <c r="E16" s="51">
        <v>393075</v>
      </c>
      <c r="F16" s="113">
        <v>0</v>
      </c>
      <c r="G16" s="58">
        <f t="shared" si="1"/>
        <v>393075</v>
      </c>
      <c r="H16" s="12"/>
    </row>
    <row r="17" spans="1:10" x14ac:dyDescent="0.25">
      <c r="A17" s="10"/>
      <c r="B17" s="87" t="s">
        <v>631</v>
      </c>
      <c r="C17" s="225" t="s">
        <v>633</v>
      </c>
      <c r="D17" s="226"/>
      <c r="E17" s="94">
        <v>393075</v>
      </c>
      <c r="F17" s="133">
        <v>0</v>
      </c>
      <c r="G17" s="62">
        <f>+E17+F17</f>
        <v>393075</v>
      </c>
      <c r="H17" s="12"/>
    </row>
    <row r="18" spans="1:10" x14ac:dyDescent="0.25">
      <c r="A18" s="10"/>
      <c r="B18" s="87" t="s">
        <v>632</v>
      </c>
      <c r="C18" s="225" t="s">
        <v>634</v>
      </c>
      <c r="D18" s="226"/>
      <c r="E18" s="72">
        <v>0</v>
      </c>
      <c r="F18" s="133">
        <v>0</v>
      </c>
      <c r="G18" s="73">
        <f t="shared" ref="G18" si="4">+E18+F18</f>
        <v>0</v>
      </c>
      <c r="H18" s="12"/>
    </row>
    <row r="19" spans="1:10" x14ac:dyDescent="0.25">
      <c r="A19" s="10"/>
      <c r="B19" s="83" t="s">
        <v>635</v>
      </c>
      <c r="C19" s="227" t="s">
        <v>636</v>
      </c>
      <c r="D19" s="228"/>
      <c r="E19" s="51">
        <v>3014494.62</v>
      </c>
      <c r="F19" s="113">
        <f>SUM(F20:F23)</f>
        <v>242499.27</v>
      </c>
      <c r="G19" s="58">
        <f t="shared" ref="G19" si="5">+E19+F19</f>
        <v>3256993.89</v>
      </c>
      <c r="H19" s="12"/>
    </row>
    <row r="20" spans="1:10" x14ac:dyDescent="0.25">
      <c r="A20" s="10"/>
      <c r="B20" s="87" t="s">
        <v>637</v>
      </c>
      <c r="C20" s="225" t="s">
        <v>641</v>
      </c>
      <c r="D20" s="226"/>
      <c r="E20" s="94">
        <v>945424.15</v>
      </c>
      <c r="F20" s="125">
        <f>213169.27-6640</f>
        <v>206529.27</v>
      </c>
      <c r="G20" s="62">
        <f>+E20+F20</f>
        <v>1151953.42</v>
      </c>
      <c r="H20" s="12"/>
      <c r="J20" s="91"/>
    </row>
    <row r="21" spans="1:10" x14ac:dyDescent="0.25">
      <c r="A21" s="10"/>
      <c r="B21" s="87" t="s">
        <v>638</v>
      </c>
      <c r="C21" s="225" t="s">
        <v>642</v>
      </c>
      <c r="D21" s="226"/>
      <c r="E21" s="94">
        <v>214500</v>
      </c>
      <c r="F21" s="125">
        <v>35340</v>
      </c>
      <c r="G21" s="62">
        <f>+E21+F21</f>
        <v>249840</v>
      </c>
      <c r="H21" s="12"/>
    </row>
    <row r="22" spans="1:10" ht="15" customHeight="1" x14ac:dyDescent="0.25">
      <c r="A22" s="10"/>
      <c r="B22" s="87" t="s">
        <v>639</v>
      </c>
      <c r="C22" s="225" t="s">
        <v>643</v>
      </c>
      <c r="D22" s="226"/>
      <c r="E22" s="94">
        <v>852537.77</v>
      </c>
      <c r="F22" s="125">
        <v>630</v>
      </c>
      <c r="G22" s="62">
        <f>+E22+F22</f>
        <v>853167.77</v>
      </c>
      <c r="H22" s="12"/>
    </row>
    <row r="23" spans="1:10" x14ac:dyDescent="0.25">
      <c r="A23" s="10"/>
      <c r="B23" s="87" t="s">
        <v>640</v>
      </c>
      <c r="C23" s="225" t="s">
        <v>644</v>
      </c>
      <c r="D23" s="226"/>
      <c r="E23" s="94">
        <v>1001528.7</v>
      </c>
      <c r="F23" s="125">
        <v>0</v>
      </c>
      <c r="G23" s="62">
        <f t="shared" ref="G23:G28" si="6">+E23+F23</f>
        <v>1001528.7</v>
      </c>
      <c r="H23" s="12"/>
    </row>
    <row r="24" spans="1:10" x14ac:dyDescent="0.25">
      <c r="A24" s="10"/>
      <c r="B24" s="83" t="s">
        <v>645</v>
      </c>
      <c r="C24" s="227" t="s">
        <v>646</v>
      </c>
      <c r="D24" s="228"/>
      <c r="E24" s="84">
        <v>0</v>
      </c>
      <c r="F24" s="113">
        <f>SUM(F25:F27)</f>
        <v>0</v>
      </c>
      <c r="G24" s="75">
        <f t="shared" si="6"/>
        <v>0</v>
      </c>
      <c r="H24" s="12"/>
    </row>
    <row r="25" spans="1:10" x14ac:dyDescent="0.25">
      <c r="A25" s="10"/>
      <c r="B25" s="87" t="s">
        <v>647</v>
      </c>
      <c r="C25" s="225" t="s">
        <v>650</v>
      </c>
      <c r="D25" s="226"/>
      <c r="E25" s="79">
        <v>0</v>
      </c>
      <c r="F25" s="125">
        <v>0</v>
      </c>
      <c r="G25" s="73">
        <f t="shared" si="6"/>
        <v>0</v>
      </c>
      <c r="H25" s="12"/>
    </row>
    <row r="26" spans="1:10" x14ac:dyDescent="0.25">
      <c r="A26" s="10"/>
      <c r="B26" s="87" t="s">
        <v>648</v>
      </c>
      <c r="C26" s="225" t="s">
        <v>651</v>
      </c>
      <c r="D26" s="226"/>
      <c r="E26" s="79">
        <v>0</v>
      </c>
      <c r="F26" s="125">
        <v>0</v>
      </c>
      <c r="G26" s="73">
        <f t="shared" ref="G26:G27" si="7">+E26+F26</f>
        <v>0</v>
      </c>
      <c r="H26" s="12"/>
    </row>
    <row r="27" spans="1:10" x14ac:dyDescent="0.25">
      <c r="A27" s="10"/>
      <c r="B27" s="87" t="s">
        <v>649</v>
      </c>
      <c r="C27" s="225" t="s">
        <v>652</v>
      </c>
      <c r="D27" s="226"/>
      <c r="E27" s="79">
        <v>0</v>
      </c>
      <c r="F27" s="125">
        <v>0</v>
      </c>
      <c r="G27" s="73">
        <f t="shared" si="7"/>
        <v>0</v>
      </c>
      <c r="H27" s="12"/>
    </row>
    <row r="28" spans="1:10" ht="30.75" customHeight="1" x14ac:dyDescent="0.25">
      <c r="A28" s="10"/>
      <c r="B28" s="83" t="s">
        <v>653</v>
      </c>
      <c r="C28" s="227" t="s">
        <v>654</v>
      </c>
      <c r="D28" s="228"/>
      <c r="E28" s="84">
        <v>0</v>
      </c>
      <c r="F28" s="113">
        <f>SUM(F29:F30)</f>
        <v>0</v>
      </c>
      <c r="G28" s="75">
        <f t="shared" si="6"/>
        <v>0</v>
      </c>
      <c r="H28" s="12"/>
    </row>
    <row r="29" spans="1:10" ht="29.25" customHeight="1" x14ac:dyDescent="0.25">
      <c r="A29" s="10"/>
      <c r="B29" s="87" t="s">
        <v>655</v>
      </c>
      <c r="C29" s="225" t="s">
        <v>657</v>
      </c>
      <c r="D29" s="226"/>
      <c r="E29" s="79">
        <v>0</v>
      </c>
      <c r="F29" s="125">
        <v>0</v>
      </c>
      <c r="G29" s="73">
        <f>+E29+F29</f>
        <v>0</v>
      </c>
      <c r="H29" s="12"/>
    </row>
    <row r="30" spans="1:10" ht="29.25" customHeight="1" x14ac:dyDescent="0.25">
      <c r="A30" s="10"/>
      <c r="B30" s="87" t="s">
        <v>656</v>
      </c>
      <c r="C30" s="225" t="s">
        <v>658</v>
      </c>
      <c r="D30" s="226"/>
      <c r="E30" s="79">
        <v>0</v>
      </c>
      <c r="F30" s="125">
        <v>0</v>
      </c>
      <c r="G30" s="73">
        <f>+E30+F30</f>
        <v>0</v>
      </c>
      <c r="H30" s="12"/>
    </row>
    <row r="31" spans="1:10" x14ac:dyDescent="0.25">
      <c r="A31" s="10"/>
      <c r="B31" s="83" t="s">
        <v>659</v>
      </c>
      <c r="C31" s="227" t="s">
        <v>660</v>
      </c>
      <c r="D31" s="228"/>
      <c r="E31" s="84">
        <v>0</v>
      </c>
      <c r="F31" s="113">
        <f>SUM(F32:F32)</f>
        <v>0</v>
      </c>
      <c r="G31" s="75">
        <f t="shared" ref="G31:G41" si="8">+E31+F31</f>
        <v>0</v>
      </c>
      <c r="H31" s="12"/>
    </row>
    <row r="32" spans="1:10" x14ac:dyDescent="0.25">
      <c r="A32" s="10"/>
      <c r="B32" s="87" t="s">
        <v>661</v>
      </c>
      <c r="C32" s="225" t="s">
        <v>662</v>
      </c>
      <c r="D32" s="226"/>
      <c r="E32" s="79">
        <v>0</v>
      </c>
      <c r="F32" s="125">
        <v>0</v>
      </c>
      <c r="G32" s="73">
        <f t="shared" si="8"/>
        <v>0</v>
      </c>
      <c r="H32" s="12"/>
    </row>
    <row r="33" spans="1:8" x14ac:dyDescent="0.25">
      <c r="A33" s="10"/>
      <c r="B33" s="83" t="s">
        <v>663</v>
      </c>
      <c r="C33" s="227" t="s">
        <v>664</v>
      </c>
      <c r="D33" s="228"/>
      <c r="E33" s="84">
        <v>0</v>
      </c>
      <c r="F33" s="113">
        <f>SUM(F34:F38)</f>
        <v>0</v>
      </c>
      <c r="G33" s="75">
        <f t="shared" si="8"/>
        <v>0</v>
      </c>
      <c r="H33" s="12"/>
    </row>
    <row r="34" spans="1:8" x14ac:dyDescent="0.25">
      <c r="A34" s="10"/>
      <c r="B34" s="87" t="s">
        <v>665</v>
      </c>
      <c r="C34" s="225" t="s">
        <v>670</v>
      </c>
      <c r="D34" s="226"/>
      <c r="E34" s="79">
        <v>0</v>
      </c>
      <c r="F34" s="125">
        <v>0</v>
      </c>
      <c r="G34" s="73">
        <f t="shared" ref="G34:G35" si="9">+E34+F34</f>
        <v>0</v>
      </c>
      <c r="H34" s="12"/>
    </row>
    <row r="35" spans="1:8" x14ac:dyDescent="0.25">
      <c r="A35" s="10"/>
      <c r="B35" s="87" t="s">
        <v>666</v>
      </c>
      <c r="C35" s="225" t="s">
        <v>671</v>
      </c>
      <c r="D35" s="226"/>
      <c r="E35" s="79">
        <v>0</v>
      </c>
      <c r="F35" s="125">
        <v>0</v>
      </c>
      <c r="G35" s="73">
        <f t="shared" si="9"/>
        <v>0</v>
      </c>
      <c r="H35" s="12"/>
    </row>
    <row r="36" spans="1:8" x14ac:dyDescent="0.25">
      <c r="A36" s="10"/>
      <c r="B36" s="87" t="s">
        <v>667</v>
      </c>
      <c r="C36" s="225" t="s">
        <v>672</v>
      </c>
      <c r="D36" s="226"/>
      <c r="E36" s="79">
        <v>0</v>
      </c>
      <c r="F36" s="125">
        <v>0</v>
      </c>
      <c r="G36" s="73">
        <f t="shared" si="8"/>
        <v>0</v>
      </c>
      <c r="H36" s="12"/>
    </row>
    <row r="37" spans="1:8" x14ac:dyDescent="0.25">
      <c r="A37" s="10"/>
      <c r="B37" s="87" t="s">
        <v>668</v>
      </c>
      <c r="C37" s="225" t="s">
        <v>673</v>
      </c>
      <c r="D37" s="226"/>
      <c r="E37" s="79">
        <v>0</v>
      </c>
      <c r="F37" s="125">
        <v>0</v>
      </c>
      <c r="G37" s="73">
        <f t="shared" si="8"/>
        <v>0</v>
      </c>
      <c r="H37" s="12"/>
    </row>
    <row r="38" spans="1:8" x14ac:dyDescent="0.25">
      <c r="A38" s="10"/>
      <c r="B38" s="87" t="s">
        <v>669</v>
      </c>
      <c r="C38" s="225" t="s">
        <v>674</v>
      </c>
      <c r="D38" s="226"/>
      <c r="E38" s="79">
        <v>0</v>
      </c>
      <c r="F38" s="125">
        <v>0</v>
      </c>
      <c r="G38" s="73">
        <f t="shared" si="8"/>
        <v>0</v>
      </c>
      <c r="H38" s="12"/>
    </row>
    <row r="39" spans="1:8" x14ac:dyDescent="0.25">
      <c r="A39" s="10"/>
      <c r="B39" s="83" t="s">
        <v>675</v>
      </c>
      <c r="C39" s="227" t="s">
        <v>676</v>
      </c>
      <c r="D39" s="228"/>
      <c r="E39" s="84">
        <v>0</v>
      </c>
      <c r="F39" s="113">
        <f>SUM(F40:F43)</f>
        <v>0</v>
      </c>
      <c r="G39" s="75">
        <f t="shared" si="8"/>
        <v>0</v>
      </c>
      <c r="H39" s="12"/>
    </row>
    <row r="40" spans="1:8" ht="30.75" customHeight="1" x14ac:dyDescent="0.25">
      <c r="A40" s="10"/>
      <c r="B40" s="87" t="s">
        <v>677</v>
      </c>
      <c r="C40" s="225" t="s">
        <v>679</v>
      </c>
      <c r="D40" s="226"/>
      <c r="E40" s="79">
        <v>0</v>
      </c>
      <c r="F40" s="125"/>
      <c r="G40" s="73">
        <f t="shared" si="8"/>
        <v>0</v>
      </c>
      <c r="H40" s="12"/>
    </row>
    <row r="41" spans="1:8" x14ac:dyDescent="0.25">
      <c r="A41" s="10"/>
      <c r="B41" s="87" t="s">
        <v>678</v>
      </c>
      <c r="C41" s="225" t="s">
        <v>680</v>
      </c>
      <c r="D41" s="226"/>
      <c r="E41" s="79">
        <v>0</v>
      </c>
      <c r="F41" s="125">
        <v>0</v>
      </c>
      <c r="G41" s="73">
        <f t="shared" si="8"/>
        <v>0</v>
      </c>
      <c r="H41" s="12"/>
    </row>
    <row r="42" spans="1:8" x14ac:dyDescent="0.25">
      <c r="A42" s="10"/>
      <c r="B42" s="87"/>
      <c r="C42" s="225"/>
      <c r="D42" s="226"/>
      <c r="E42" s="79"/>
      <c r="F42" s="125"/>
      <c r="G42" s="73"/>
      <c r="H42" s="12"/>
    </row>
    <row r="43" spans="1:8" x14ac:dyDescent="0.25">
      <c r="A43" s="10"/>
      <c r="B43" s="87"/>
      <c r="C43" s="225"/>
      <c r="D43" s="226"/>
      <c r="E43" s="79"/>
      <c r="F43" s="125"/>
      <c r="G43" s="62"/>
      <c r="H43" s="12"/>
    </row>
    <row r="44" spans="1:8" x14ac:dyDescent="0.25">
      <c r="A44" s="10"/>
      <c r="B44" s="49"/>
      <c r="C44" s="31"/>
      <c r="D44" s="31"/>
      <c r="E44" s="49"/>
      <c r="F44" s="49"/>
      <c r="G44" s="63"/>
      <c r="H44" s="12"/>
    </row>
    <row r="45" spans="1:8" x14ac:dyDescent="0.25">
      <c r="A45" s="10"/>
      <c r="B45" s="231" t="s">
        <v>91</v>
      </c>
      <c r="C45" s="232"/>
      <c r="D45" s="233"/>
      <c r="E45" s="64">
        <f>12624848.24-249139.27</f>
        <v>12375708.970000001</v>
      </c>
      <c r="F45" s="64">
        <f>+F10+F13+F16+F19+F24+F28+F31+F33+F39</f>
        <v>2462214.27</v>
      </c>
      <c r="G45" s="65">
        <f t="shared" si="0"/>
        <v>14837923.24</v>
      </c>
      <c r="H45" s="12"/>
    </row>
    <row r="46" spans="1:8" x14ac:dyDescent="0.25">
      <c r="A46" s="10"/>
      <c r="B46" s="26"/>
      <c r="C46" s="31"/>
      <c r="D46" s="31"/>
      <c r="E46" s="26"/>
      <c r="F46" s="26"/>
      <c r="G46" s="30"/>
      <c r="H46" s="12"/>
    </row>
    <row r="47" spans="1:8" ht="15.75" thickBot="1" x14ac:dyDescent="0.3">
      <c r="A47" s="10"/>
      <c r="B47" s="26"/>
      <c r="C47" s="31"/>
      <c r="D47" s="31"/>
      <c r="E47" s="26"/>
      <c r="F47" s="26"/>
      <c r="G47" s="30"/>
      <c r="H47" s="12"/>
    </row>
    <row r="48" spans="1:8" x14ac:dyDescent="0.25">
      <c r="A48" s="8"/>
      <c r="B48" s="36"/>
      <c r="C48" s="36"/>
      <c r="D48" s="36"/>
      <c r="E48" s="36"/>
      <c r="F48" s="36"/>
      <c r="G48" s="37"/>
      <c r="H48" s="9"/>
    </row>
    <row r="49" spans="1:8" x14ac:dyDescent="0.25">
      <c r="A49" s="39"/>
      <c r="B49" s="131" t="s">
        <v>92</v>
      </c>
      <c r="C49" s="26"/>
      <c r="D49" s="26"/>
      <c r="E49" s="26"/>
      <c r="F49" s="26"/>
      <c r="G49" s="30"/>
      <c r="H49" s="12"/>
    </row>
    <row r="50" spans="1:8" x14ac:dyDescent="0.25">
      <c r="A50" s="10"/>
      <c r="B50" s="26"/>
      <c r="C50" s="26"/>
      <c r="D50" s="26"/>
      <c r="E50" s="132"/>
      <c r="F50" s="26"/>
      <c r="G50" s="30"/>
      <c r="H50" s="12"/>
    </row>
    <row r="51" spans="1:8" x14ac:dyDescent="0.25">
      <c r="A51" s="10"/>
      <c r="B51" s="26"/>
      <c r="C51" s="26"/>
      <c r="D51" s="26"/>
      <c r="E51" s="26"/>
      <c r="F51" s="26"/>
      <c r="G51" s="30"/>
      <c r="H51" s="12"/>
    </row>
    <row r="52" spans="1:8" ht="15.75" thickBot="1" x14ac:dyDescent="0.3">
      <c r="A52" s="10"/>
      <c r="B52" s="26"/>
      <c r="C52" s="26"/>
      <c r="D52" s="26"/>
      <c r="E52" s="26"/>
      <c r="F52" s="26"/>
      <c r="G52" s="30"/>
      <c r="H52" s="12"/>
    </row>
    <row r="53" spans="1:8" x14ac:dyDescent="0.25">
      <c r="A53" s="8"/>
      <c r="B53" s="36"/>
      <c r="C53" s="36"/>
      <c r="D53" s="36"/>
      <c r="E53" s="36"/>
      <c r="F53" s="36"/>
      <c r="G53" s="37"/>
      <c r="H53" s="9"/>
    </row>
    <row r="54" spans="1:8" x14ac:dyDescent="0.25">
      <c r="A54" s="10"/>
      <c r="B54" s="26"/>
      <c r="C54" s="26"/>
      <c r="D54" s="26"/>
      <c r="E54" s="26"/>
      <c r="F54" s="26"/>
      <c r="G54" s="30"/>
      <c r="H54" s="12"/>
    </row>
    <row r="55" spans="1:8" x14ac:dyDescent="0.25">
      <c r="A55" s="10"/>
      <c r="B55" s="11"/>
      <c r="C55" s="11"/>
      <c r="D55" s="11"/>
      <c r="E55" s="11"/>
      <c r="F55" s="11"/>
      <c r="G55" s="27"/>
      <c r="H55" s="12"/>
    </row>
    <row r="56" spans="1:8" x14ac:dyDescent="0.25">
      <c r="A56" s="10"/>
      <c r="B56" s="11"/>
      <c r="C56" s="11"/>
      <c r="D56" s="11"/>
      <c r="E56" s="11"/>
      <c r="F56" s="11"/>
      <c r="G56" s="27"/>
      <c r="H56" s="12"/>
    </row>
    <row r="57" spans="1:8" x14ac:dyDescent="0.25">
      <c r="A57" s="10"/>
      <c r="B57" s="11"/>
      <c r="C57" s="11"/>
      <c r="D57" s="11"/>
      <c r="E57" s="11"/>
      <c r="F57" s="11"/>
      <c r="G57" s="27"/>
      <c r="H57" s="12"/>
    </row>
    <row r="58" spans="1:8" x14ac:dyDescent="0.25">
      <c r="A58" s="10"/>
      <c r="B58" s="11"/>
      <c r="C58" s="24"/>
      <c r="D58" s="11"/>
      <c r="E58" s="11"/>
      <c r="F58" s="24"/>
      <c r="G58" s="24"/>
      <c r="H58" s="12"/>
    </row>
    <row r="59" spans="1:8" x14ac:dyDescent="0.25">
      <c r="A59" s="10"/>
      <c r="B59" s="11"/>
      <c r="C59" s="164" t="s">
        <v>52</v>
      </c>
      <c r="D59" s="165"/>
      <c r="E59" s="11"/>
      <c r="F59" s="177" t="s">
        <v>53</v>
      </c>
      <c r="G59" s="177"/>
      <c r="H59" s="12"/>
    </row>
    <row r="60" spans="1:8" x14ac:dyDescent="0.25">
      <c r="A60" s="10"/>
      <c r="B60" s="11"/>
      <c r="C60" s="164" t="s">
        <v>774</v>
      </c>
      <c r="D60" s="11"/>
      <c r="E60" s="11"/>
      <c r="F60" s="177" t="s">
        <v>776</v>
      </c>
      <c r="G60" s="177"/>
      <c r="H60" s="12"/>
    </row>
    <row r="61" spans="1:8" x14ac:dyDescent="0.25">
      <c r="A61" s="10"/>
      <c r="B61" s="11"/>
      <c r="C61" s="164" t="s">
        <v>775</v>
      </c>
      <c r="D61" s="11"/>
      <c r="E61" s="11"/>
      <c r="F61" s="177" t="s">
        <v>883</v>
      </c>
      <c r="G61" s="177"/>
      <c r="H61" s="12"/>
    </row>
    <row r="62" spans="1:8" x14ac:dyDescent="0.25">
      <c r="A62" s="10"/>
      <c r="B62" s="11"/>
      <c r="C62" s="11"/>
      <c r="D62" s="11"/>
      <c r="E62" s="11"/>
      <c r="F62" s="11"/>
      <c r="G62" s="11"/>
      <c r="H62" s="12"/>
    </row>
    <row r="63" spans="1:8" x14ac:dyDescent="0.25">
      <c r="A63" s="10"/>
      <c r="B63" s="11"/>
      <c r="C63" s="11"/>
      <c r="D63" s="11"/>
      <c r="E63" s="11"/>
      <c r="F63" s="11"/>
      <c r="G63" s="11"/>
      <c r="H63" s="12"/>
    </row>
    <row r="64" spans="1:8" x14ac:dyDescent="0.25">
      <c r="A64" s="10"/>
      <c r="B64" s="11"/>
      <c r="C64" s="11"/>
      <c r="D64" s="11"/>
      <c r="E64" s="11"/>
      <c r="F64" s="11"/>
      <c r="G64" s="11"/>
      <c r="H64" s="12"/>
    </row>
    <row r="65" spans="1:8" x14ac:dyDescent="0.25">
      <c r="A65" s="10"/>
      <c r="B65" s="11"/>
      <c r="C65" s="11"/>
      <c r="D65" s="11"/>
      <c r="E65" s="11"/>
      <c r="F65" s="11"/>
      <c r="G65" s="11"/>
      <c r="H65" s="12"/>
    </row>
    <row r="66" spans="1:8" x14ac:dyDescent="0.25">
      <c r="A66" s="10"/>
      <c r="B66" s="11"/>
      <c r="C66" s="11"/>
      <c r="D66" s="11"/>
      <c r="E66" s="11"/>
      <c r="F66" s="11"/>
      <c r="G66" s="11"/>
      <c r="H66" s="12"/>
    </row>
    <row r="67" spans="1:8" x14ac:dyDescent="0.25">
      <c r="A67" s="10"/>
      <c r="B67" s="11"/>
      <c r="C67" s="11"/>
      <c r="D67" s="168" t="s">
        <v>51</v>
      </c>
      <c r="E67" s="168"/>
      <c r="F67" s="168"/>
      <c r="G67" s="168"/>
      <c r="H67" s="169"/>
    </row>
    <row r="68" spans="1:8" x14ac:dyDescent="0.25">
      <c r="A68" s="10"/>
      <c r="B68" s="11"/>
      <c r="C68" s="11"/>
      <c r="D68" s="166" t="s">
        <v>777</v>
      </c>
      <c r="E68" s="166"/>
      <c r="F68" s="166"/>
      <c r="G68" s="11"/>
      <c r="H68" s="12"/>
    </row>
    <row r="69" spans="1:8" x14ac:dyDescent="0.25">
      <c r="A69" s="10"/>
      <c r="B69" s="11"/>
      <c r="C69" s="11"/>
      <c r="D69" s="166" t="s">
        <v>884</v>
      </c>
      <c r="E69" s="166"/>
      <c r="F69" s="166"/>
      <c r="G69" s="11"/>
      <c r="H69" s="12"/>
    </row>
    <row r="70" spans="1:8" x14ac:dyDescent="0.25">
      <c r="A70" s="10"/>
      <c r="B70" s="11"/>
      <c r="C70" s="11"/>
      <c r="D70" s="166" t="s">
        <v>778</v>
      </c>
      <c r="E70" s="166"/>
      <c r="F70" s="166"/>
      <c r="G70" s="11"/>
      <c r="H70" s="12"/>
    </row>
    <row r="71" spans="1:8" x14ac:dyDescent="0.25">
      <c r="A71" s="10"/>
      <c r="B71" s="11"/>
      <c r="C71" s="11"/>
      <c r="D71" s="11"/>
      <c r="E71" s="11"/>
      <c r="F71" s="11"/>
      <c r="G71" s="11"/>
      <c r="H71" s="12"/>
    </row>
    <row r="72" spans="1:8" ht="15.75" thickBot="1" x14ac:dyDescent="0.3">
      <c r="A72" s="13"/>
      <c r="B72" s="14"/>
      <c r="C72" s="14"/>
      <c r="D72" s="14"/>
      <c r="E72" s="14"/>
      <c r="F72" s="14"/>
      <c r="G72" s="38"/>
      <c r="H72" s="15"/>
    </row>
  </sheetData>
  <mergeCells count="48">
    <mergeCell ref="G8:G9"/>
    <mergeCell ref="C10:D10"/>
    <mergeCell ref="C11:D11"/>
    <mergeCell ref="C12:D12"/>
    <mergeCell ref="B1:C5"/>
    <mergeCell ref="E6:F6"/>
    <mergeCell ref="B8:B9"/>
    <mergeCell ref="C8:D9"/>
    <mergeCell ref="C16:D16"/>
    <mergeCell ref="C17:D17"/>
    <mergeCell ref="C18:D18"/>
    <mergeCell ref="C15:D15"/>
    <mergeCell ref="C13:D13"/>
    <mergeCell ref="C14:D14"/>
    <mergeCell ref="C24:D24"/>
    <mergeCell ref="C25:D25"/>
    <mergeCell ref="C19:D19"/>
    <mergeCell ref="C20:D20"/>
    <mergeCell ref="C21:D21"/>
    <mergeCell ref="C22:D22"/>
    <mergeCell ref="C23:D23"/>
    <mergeCell ref="C28:D28"/>
    <mergeCell ref="C29:D29"/>
    <mergeCell ref="C30:D30"/>
    <mergeCell ref="C26:D26"/>
    <mergeCell ref="C27:D27"/>
    <mergeCell ref="C35:D35"/>
    <mergeCell ref="C38:D38"/>
    <mergeCell ref="C36:D36"/>
    <mergeCell ref="C37:D37"/>
    <mergeCell ref="C31:D31"/>
    <mergeCell ref="C32:D32"/>
    <mergeCell ref="D69:F69"/>
    <mergeCell ref="D70:F70"/>
    <mergeCell ref="B6:D6"/>
    <mergeCell ref="F59:G59"/>
    <mergeCell ref="F61:G61"/>
    <mergeCell ref="D67:H67"/>
    <mergeCell ref="D68:F68"/>
    <mergeCell ref="C42:D42"/>
    <mergeCell ref="C43:D43"/>
    <mergeCell ref="B45:D45"/>
    <mergeCell ref="F60:G60"/>
    <mergeCell ref="C39:D39"/>
    <mergeCell ref="C40:D40"/>
    <mergeCell ref="C41:D41"/>
    <mergeCell ref="C33:D33"/>
    <mergeCell ref="C34:D34"/>
  </mergeCells>
  <pageMargins left="0.25" right="0.25" top="0.75" bottom="0.75" header="0.3" footer="0.3"/>
  <pageSetup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workbookViewId="0">
      <selection activeCell="M28" sqref="M28"/>
    </sheetView>
  </sheetViews>
  <sheetFormatPr baseColWidth="10" defaultRowHeight="15" x14ac:dyDescent="0.25"/>
  <cols>
    <col min="1" max="1" width="2.7109375" customWidth="1"/>
    <col min="2" max="2" width="12.7109375" customWidth="1"/>
    <col min="3" max="4" width="30.7109375" customWidth="1"/>
    <col min="5" max="7" width="18.7109375" customWidth="1"/>
    <col min="8" max="8" width="2.7109375" customWidth="1"/>
  </cols>
  <sheetData>
    <row r="1" spans="1:8" x14ac:dyDescent="0.25">
      <c r="A1" s="8"/>
      <c r="B1" s="188"/>
      <c r="C1" s="188"/>
      <c r="D1" s="36" t="s">
        <v>0</v>
      </c>
      <c r="E1" s="101"/>
      <c r="F1" s="36"/>
      <c r="G1" s="36"/>
      <c r="H1" s="9"/>
    </row>
    <row r="2" spans="1:8" x14ac:dyDescent="0.25">
      <c r="A2" s="10"/>
      <c r="B2" s="167"/>
      <c r="C2" s="167"/>
      <c r="D2" s="26" t="s">
        <v>54</v>
      </c>
      <c r="E2" s="11"/>
      <c r="F2" s="26"/>
      <c r="G2" s="26"/>
      <c r="H2" s="12"/>
    </row>
    <row r="3" spans="1:8" x14ac:dyDescent="0.25">
      <c r="A3" s="10"/>
      <c r="B3" s="167"/>
      <c r="C3" s="167"/>
      <c r="D3" s="28" t="s">
        <v>879</v>
      </c>
      <c r="E3" s="11"/>
      <c r="F3" s="28"/>
      <c r="G3" s="28"/>
      <c r="H3" s="12"/>
    </row>
    <row r="4" spans="1:8" x14ac:dyDescent="0.25">
      <c r="A4" s="10"/>
      <c r="B4" s="167"/>
      <c r="C4" s="167"/>
      <c r="D4" s="95"/>
      <c r="E4" s="95"/>
      <c r="F4" s="95"/>
      <c r="G4" s="32"/>
      <c r="H4" s="12"/>
    </row>
    <row r="5" spans="1:8" x14ac:dyDescent="0.25">
      <c r="A5" s="10"/>
      <c r="B5" s="167"/>
      <c r="C5" s="167"/>
      <c r="D5" s="95"/>
      <c r="E5" s="11"/>
      <c r="F5" s="11"/>
      <c r="G5" s="27"/>
      <c r="H5" s="12"/>
    </row>
    <row r="6" spans="1:8" x14ac:dyDescent="0.25">
      <c r="A6" s="10"/>
      <c r="B6" s="139"/>
      <c r="C6" s="139"/>
      <c r="D6" s="139"/>
      <c r="E6" s="11"/>
      <c r="F6" s="11"/>
      <c r="G6" s="27"/>
      <c r="H6" s="12"/>
    </row>
    <row r="7" spans="1:8" x14ac:dyDescent="0.25">
      <c r="A7" s="10"/>
      <c r="B7" s="166" t="s">
        <v>681</v>
      </c>
      <c r="C7" s="166"/>
      <c r="D7" s="166"/>
      <c r="E7" s="167"/>
      <c r="F7" s="167"/>
      <c r="G7" s="27"/>
      <c r="H7" s="33"/>
    </row>
    <row r="8" spans="1:8" x14ac:dyDescent="0.25">
      <c r="A8" s="10"/>
      <c r="B8" s="11"/>
      <c r="C8" s="11"/>
      <c r="D8" s="11"/>
      <c r="E8" s="11"/>
      <c r="F8" s="11"/>
      <c r="G8" s="27"/>
      <c r="H8" s="12"/>
    </row>
    <row r="9" spans="1:8" x14ac:dyDescent="0.25">
      <c r="A9" s="10"/>
      <c r="B9" s="215" t="s">
        <v>5</v>
      </c>
      <c r="C9" s="217" t="s">
        <v>6</v>
      </c>
      <c r="D9" s="218"/>
      <c r="E9" s="40" t="s">
        <v>57</v>
      </c>
      <c r="F9" s="41" t="s">
        <v>8</v>
      </c>
      <c r="G9" s="216" t="s">
        <v>58</v>
      </c>
      <c r="H9" s="12"/>
    </row>
    <row r="10" spans="1:8" x14ac:dyDescent="0.25">
      <c r="A10" s="10"/>
      <c r="B10" s="215"/>
      <c r="C10" s="219"/>
      <c r="D10" s="220"/>
      <c r="E10" s="25" t="s">
        <v>56</v>
      </c>
      <c r="F10" s="25"/>
      <c r="G10" s="216"/>
      <c r="H10" s="12"/>
    </row>
    <row r="11" spans="1:8" x14ac:dyDescent="0.25">
      <c r="A11" s="10"/>
      <c r="B11" s="42" t="s">
        <v>682</v>
      </c>
      <c r="C11" s="234" t="s">
        <v>197</v>
      </c>
      <c r="D11" s="235"/>
      <c r="E11" s="66">
        <f>SUM(E12:E13)</f>
        <v>0</v>
      </c>
      <c r="F11" s="66">
        <f>SUM(F12:F13)</f>
        <v>0</v>
      </c>
      <c r="G11" s="67">
        <f t="shared" ref="G11:G29" si="0">+E11+F11</f>
        <v>0</v>
      </c>
      <c r="H11" s="12"/>
    </row>
    <row r="12" spans="1:8" ht="30.75" customHeight="1" x14ac:dyDescent="0.25">
      <c r="A12" s="10"/>
      <c r="B12" s="43" t="s">
        <v>683</v>
      </c>
      <c r="C12" s="225" t="s">
        <v>685</v>
      </c>
      <c r="D12" s="238"/>
      <c r="E12" s="133">
        <v>0</v>
      </c>
      <c r="F12" s="133">
        <v>0</v>
      </c>
      <c r="G12" s="122">
        <f>+E12+F12</f>
        <v>0</v>
      </c>
      <c r="H12" s="12"/>
    </row>
    <row r="13" spans="1:8" ht="15" customHeight="1" x14ac:dyDescent="0.25">
      <c r="A13" s="10"/>
      <c r="B13" s="43" t="s">
        <v>684</v>
      </c>
      <c r="C13" s="225" t="s">
        <v>686</v>
      </c>
      <c r="D13" s="238"/>
      <c r="E13" s="133">
        <v>0</v>
      </c>
      <c r="F13" s="111">
        <v>0</v>
      </c>
      <c r="G13" s="122">
        <f>+E13+F13</f>
        <v>0</v>
      </c>
      <c r="H13" s="12"/>
    </row>
    <row r="14" spans="1:8" x14ac:dyDescent="0.25">
      <c r="A14" s="10"/>
      <c r="B14" s="83" t="s">
        <v>687</v>
      </c>
      <c r="C14" s="227" t="s">
        <v>221</v>
      </c>
      <c r="D14" s="228"/>
      <c r="E14" s="113">
        <v>0</v>
      </c>
      <c r="F14" s="113">
        <v>0</v>
      </c>
      <c r="G14" s="114">
        <f t="shared" ref="G14:G17" si="1">+E14+F14</f>
        <v>0</v>
      </c>
      <c r="H14" s="12"/>
    </row>
    <row r="15" spans="1:8" ht="16.5" customHeight="1" x14ac:dyDescent="0.25">
      <c r="A15" s="10"/>
      <c r="B15" s="87" t="s">
        <v>688</v>
      </c>
      <c r="C15" s="225" t="s">
        <v>690</v>
      </c>
      <c r="D15" s="238"/>
      <c r="E15" s="133">
        <v>0</v>
      </c>
      <c r="F15" s="133">
        <v>0</v>
      </c>
      <c r="G15" s="122">
        <f t="shared" si="1"/>
        <v>0</v>
      </c>
      <c r="H15" s="12"/>
    </row>
    <row r="16" spans="1:8" ht="15" customHeight="1" x14ac:dyDescent="0.25">
      <c r="A16" s="10"/>
      <c r="B16" s="87" t="s">
        <v>689</v>
      </c>
      <c r="C16" s="225" t="s">
        <v>691</v>
      </c>
      <c r="D16" s="238"/>
      <c r="E16" s="133">
        <v>0</v>
      </c>
      <c r="F16" s="133">
        <v>0</v>
      </c>
      <c r="G16" s="122">
        <f t="shared" si="1"/>
        <v>0</v>
      </c>
      <c r="H16" s="12"/>
    </row>
    <row r="17" spans="1:8" x14ac:dyDescent="0.25">
      <c r="A17" s="10"/>
      <c r="B17" s="83" t="s">
        <v>692</v>
      </c>
      <c r="C17" s="227" t="s">
        <v>227</v>
      </c>
      <c r="D17" s="228"/>
      <c r="E17" s="113">
        <f>SUM(E18:E19)</f>
        <v>2344.5300000000002</v>
      </c>
      <c r="F17" s="113">
        <v>0</v>
      </c>
      <c r="G17" s="114">
        <f t="shared" si="1"/>
        <v>2344.5300000000002</v>
      </c>
      <c r="H17" s="12"/>
    </row>
    <row r="18" spans="1:8" x14ac:dyDescent="0.25">
      <c r="A18" s="10"/>
      <c r="B18" s="87" t="s">
        <v>693</v>
      </c>
      <c r="C18" s="225" t="s">
        <v>696</v>
      </c>
      <c r="D18" s="226"/>
      <c r="E18" s="133">
        <v>0</v>
      </c>
      <c r="F18" s="133">
        <v>0</v>
      </c>
      <c r="G18" s="122">
        <f>+E18+F18</f>
        <v>0</v>
      </c>
      <c r="H18" s="12"/>
    </row>
    <row r="19" spans="1:8" x14ac:dyDescent="0.25">
      <c r="A19" s="10"/>
      <c r="B19" s="87" t="s">
        <v>694</v>
      </c>
      <c r="C19" s="225" t="s">
        <v>695</v>
      </c>
      <c r="D19" s="226"/>
      <c r="E19" s="133">
        <v>2344.5300000000002</v>
      </c>
      <c r="F19" s="133">
        <v>0</v>
      </c>
      <c r="G19" s="122">
        <f t="shared" ref="G19" si="2">+E19+F19</f>
        <v>2344.5300000000002</v>
      </c>
      <c r="H19" s="12"/>
    </row>
    <row r="20" spans="1:8" x14ac:dyDescent="0.25">
      <c r="A20" s="10"/>
      <c r="B20" s="87"/>
      <c r="C20" s="96"/>
      <c r="D20" s="97"/>
      <c r="E20" s="71"/>
      <c r="F20" s="72"/>
      <c r="G20" s="62"/>
      <c r="H20" s="12"/>
    </row>
    <row r="21" spans="1:8" x14ac:dyDescent="0.25">
      <c r="A21" s="10"/>
      <c r="B21" s="87"/>
      <c r="C21" s="96"/>
      <c r="D21" s="97"/>
      <c r="E21" s="71"/>
      <c r="F21" s="72"/>
      <c r="G21" s="62"/>
      <c r="H21" s="12"/>
    </row>
    <row r="22" spans="1:8" x14ac:dyDescent="0.25">
      <c r="A22" s="10"/>
      <c r="B22" s="87"/>
      <c r="C22" s="96"/>
      <c r="D22" s="97"/>
      <c r="E22" s="71"/>
      <c r="F22" s="72"/>
      <c r="G22" s="62"/>
      <c r="H22" s="12"/>
    </row>
    <row r="23" spans="1:8" x14ac:dyDescent="0.25">
      <c r="A23" s="10"/>
      <c r="B23" s="87"/>
      <c r="C23" s="96"/>
      <c r="D23" s="97"/>
      <c r="E23" s="71"/>
      <c r="F23" s="72"/>
      <c r="G23" s="62"/>
      <c r="H23" s="12"/>
    </row>
    <row r="24" spans="1:8" x14ac:dyDescent="0.25">
      <c r="A24" s="10"/>
      <c r="B24" s="87"/>
      <c r="C24" s="96"/>
      <c r="D24" s="97"/>
      <c r="E24" s="71"/>
      <c r="F24" s="72"/>
      <c r="G24" s="62"/>
      <c r="H24" s="12"/>
    </row>
    <row r="25" spans="1:8" x14ac:dyDescent="0.25">
      <c r="A25" s="10"/>
      <c r="B25" s="87"/>
      <c r="C25" s="96"/>
      <c r="D25" s="97"/>
      <c r="E25" s="71"/>
      <c r="F25" s="72"/>
      <c r="G25" s="62"/>
      <c r="H25" s="12"/>
    </row>
    <row r="26" spans="1:8" x14ac:dyDescent="0.25">
      <c r="A26" s="10"/>
      <c r="B26" s="87"/>
      <c r="C26" s="96"/>
      <c r="D26" s="97"/>
      <c r="E26" s="71"/>
      <c r="F26" s="72"/>
      <c r="G26" s="62"/>
      <c r="H26" s="12"/>
    </row>
    <row r="27" spans="1:8" x14ac:dyDescent="0.25">
      <c r="A27" s="10"/>
      <c r="B27" s="87"/>
      <c r="C27" s="225"/>
      <c r="D27" s="226"/>
      <c r="E27" s="79"/>
      <c r="F27" s="79"/>
      <c r="G27" s="62"/>
      <c r="H27" s="12"/>
    </row>
    <row r="28" spans="1:8" x14ac:dyDescent="0.25">
      <c r="A28" s="10"/>
      <c r="B28" s="49"/>
      <c r="C28" s="31"/>
      <c r="D28" s="31"/>
      <c r="E28" s="49"/>
      <c r="F28" s="49"/>
      <c r="G28" s="63"/>
      <c r="H28" s="12"/>
    </row>
    <row r="29" spans="1:8" x14ac:dyDescent="0.25">
      <c r="A29" s="10"/>
      <c r="B29" s="231" t="s">
        <v>91</v>
      </c>
      <c r="C29" s="232"/>
      <c r="D29" s="233"/>
      <c r="E29" s="64">
        <f>+E11+E14+E17</f>
        <v>2344.5300000000002</v>
      </c>
      <c r="F29" s="90">
        <f>+F11+F14+F17</f>
        <v>0</v>
      </c>
      <c r="G29" s="65">
        <f t="shared" si="0"/>
        <v>2344.5300000000002</v>
      </c>
      <c r="H29" s="12"/>
    </row>
    <row r="30" spans="1:8" x14ac:dyDescent="0.25">
      <c r="A30" s="10"/>
      <c r="B30" s="26"/>
      <c r="C30" s="31"/>
      <c r="D30" s="31"/>
      <c r="E30" s="26"/>
      <c r="F30" s="26"/>
      <c r="G30" s="30"/>
      <c r="H30" s="12"/>
    </row>
    <row r="31" spans="1:8" ht="15.75" thickBot="1" x14ac:dyDescent="0.3">
      <c r="A31" s="10"/>
      <c r="B31" s="26"/>
      <c r="C31" s="31"/>
      <c r="D31" s="31"/>
      <c r="E31" s="26"/>
      <c r="F31" s="26"/>
      <c r="G31" s="30"/>
      <c r="H31" s="12"/>
    </row>
    <row r="32" spans="1:8" x14ac:dyDescent="0.25">
      <c r="A32" s="8"/>
      <c r="B32" s="36"/>
      <c r="C32" s="36"/>
      <c r="D32" s="36"/>
      <c r="E32" s="36"/>
      <c r="F32" s="36"/>
      <c r="G32" s="37"/>
      <c r="H32" s="9"/>
    </row>
    <row r="33" spans="1:8" x14ac:dyDescent="0.25">
      <c r="A33" s="39"/>
      <c r="B33" s="100" t="s">
        <v>92</v>
      </c>
      <c r="C33" s="26"/>
      <c r="D33" s="26"/>
      <c r="E33" s="26"/>
      <c r="F33" s="26"/>
      <c r="G33" s="30"/>
      <c r="H33" s="12"/>
    </row>
    <row r="34" spans="1:8" x14ac:dyDescent="0.25">
      <c r="A34" s="10"/>
      <c r="B34" s="26"/>
      <c r="C34" s="26"/>
      <c r="D34" s="26"/>
      <c r="E34" s="26"/>
      <c r="F34" s="26"/>
      <c r="G34" s="30"/>
      <c r="H34" s="12"/>
    </row>
    <row r="35" spans="1:8" x14ac:dyDescent="0.25">
      <c r="A35" s="10"/>
      <c r="B35" s="26"/>
      <c r="C35" s="26"/>
      <c r="D35" s="26"/>
      <c r="E35" s="26"/>
      <c r="F35" s="26"/>
      <c r="G35" s="30"/>
      <c r="H35" s="12"/>
    </row>
    <row r="36" spans="1:8" ht="15.75" thickBot="1" x14ac:dyDescent="0.3">
      <c r="A36" s="10"/>
      <c r="B36" s="26"/>
      <c r="C36" s="26"/>
      <c r="D36" s="26"/>
      <c r="E36" s="26"/>
      <c r="F36" s="26"/>
      <c r="G36" s="30"/>
      <c r="H36" s="12"/>
    </row>
    <row r="37" spans="1:8" x14ac:dyDescent="0.25">
      <c r="A37" s="8"/>
      <c r="B37" s="36"/>
      <c r="C37" s="36"/>
      <c r="D37" s="36"/>
      <c r="E37" s="36"/>
      <c r="F37" s="36"/>
      <c r="G37" s="37"/>
      <c r="H37" s="9"/>
    </row>
    <row r="38" spans="1:8" x14ac:dyDescent="0.25">
      <c r="A38" s="10"/>
      <c r="B38" s="26"/>
      <c r="C38" s="26"/>
      <c r="D38" s="26"/>
      <c r="E38" s="26"/>
      <c r="F38" s="26"/>
      <c r="G38" s="30"/>
      <c r="H38" s="12"/>
    </row>
    <row r="39" spans="1:8" x14ac:dyDescent="0.25">
      <c r="A39" s="10"/>
      <c r="B39" s="11"/>
      <c r="C39" s="11"/>
      <c r="D39" s="11"/>
      <c r="E39" s="11"/>
      <c r="F39" s="11"/>
      <c r="G39" s="27"/>
      <c r="H39" s="12"/>
    </row>
    <row r="40" spans="1:8" x14ac:dyDescent="0.25">
      <c r="A40" s="10"/>
      <c r="B40" s="11"/>
      <c r="C40" s="11"/>
      <c r="D40" s="11"/>
      <c r="E40" s="11"/>
      <c r="F40" s="11"/>
      <c r="G40" s="27"/>
      <c r="H40" s="12"/>
    </row>
    <row r="41" spans="1:8" x14ac:dyDescent="0.25">
      <c r="A41" s="10"/>
      <c r="B41" s="11"/>
      <c r="C41" s="11"/>
      <c r="D41" s="11"/>
      <c r="E41" s="11"/>
      <c r="F41" s="11"/>
      <c r="G41" s="27"/>
      <c r="H41" s="12"/>
    </row>
    <row r="42" spans="1:8" x14ac:dyDescent="0.25">
      <c r="A42" s="10"/>
      <c r="B42" s="11"/>
      <c r="C42" s="24"/>
      <c r="D42" s="11"/>
      <c r="E42" s="11"/>
      <c r="F42" s="24"/>
      <c r="G42" s="24"/>
      <c r="H42" s="12"/>
    </row>
    <row r="43" spans="1:8" x14ac:dyDescent="0.25">
      <c r="A43" s="10"/>
      <c r="B43" s="11"/>
      <c r="C43" s="164" t="s">
        <v>52</v>
      </c>
      <c r="D43" s="165"/>
      <c r="E43" s="11"/>
      <c r="F43" s="177" t="s">
        <v>53</v>
      </c>
      <c r="G43" s="177"/>
      <c r="H43" s="12"/>
    </row>
    <row r="44" spans="1:8" x14ac:dyDescent="0.25">
      <c r="A44" s="10"/>
      <c r="B44" s="11"/>
      <c r="C44" s="164" t="s">
        <v>774</v>
      </c>
      <c r="D44" s="11"/>
      <c r="E44" s="11"/>
      <c r="F44" s="177" t="s">
        <v>776</v>
      </c>
      <c r="G44" s="177"/>
      <c r="H44" s="12"/>
    </row>
    <row r="45" spans="1:8" x14ac:dyDescent="0.25">
      <c r="A45" s="10"/>
      <c r="B45" s="11"/>
      <c r="C45" s="164" t="s">
        <v>775</v>
      </c>
      <c r="D45" s="11"/>
      <c r="E45" s="11"/>
      <c r="F45" s="177" t="s">
        <v>883</v>
      </c>
      <c r="G45" s="177"/>
      <c r="H45" s="12"/>
    </row>
    <row r="46" spans="1:8" x14ac:dyDescent="0.25">
      <c r="A46" s="10"/>
      <c r="B46" s="11"/>
      <c r="C46" s="11"/>
      <c r="D46" s="11"/>
      <c r="E46" s="11"/>
      <c r="F46" s="11"/>
      <c r="G46" s="11"/>
      <c r="H46" s="12"/>
    </row>
    <row r="47" spans="1:8" x14ac:dyDescent="0.25">
      <c r="A47" s="10"/>
      <c r="B47" s="11"/>
      <c r="C47" s="11"/>
      <c r="D47" s="11"/>
      <c r="E47" s="11"/>
      <c r="F47" s="11"/>
      <c r="G47" s="11"/>
      <c r="H47" s="12"/>
    </row>
    <row r="48" spans="1:8" x14ac:dyDescent="0.25">
      <c r="A48" s="10"/>
      <c r="B48" s="11"/>
      <c r="C48" s="11"/>
      <c r="D48" s="11"/>
      <c r="E48" s="11"/>
      <c r="F48" s="11"/>
      <c r="G48" s="11"/>
      <c r="H48" s="12"/>
    </row>
    <row r="49" spans="1:8" x14ac:dyDescent="0.25">
      <c r="A49" s="10"/>
      <c r="B49" s="11"/>
      <c r="C49" s="11"/>
      <c r="D49" s="11"/>
      <c r="E49" s="11"/>
      <c r="F49" s="11"/>
      <c r="G49" s="11"/>
      <c r="H49" s="12"/>
    </row>
    <row r="50" spans="1:8" x14ac:dyDescent="0.25">
      <c r="A50" s="10"/>
      <c r="B50" s="11"/>
      <c r="C50" s="11"/>
      <c r="D50" s="11"/>
      <c r="E50" s="11"/>
      <c r="F50" s="11"/>
      <c r="G50" s="11"/>
      <c r="H50" s="12"/>
    </row>
    <row r="51" spans="1:8" x14ac:dyDescent="0.25">
      <c r="A51" s="10"/>
      <c r="B51" s="11"/>
      <c r="C51" s="11"/>
      <c r="D51" s="168" t="s">
        <v>51</v>
      </c>
      <c r="E51" s="168"/>
      <c r="F51" s="168"/>
      <c r="G51" s="168"/>
      <c r="H51" s="169"/>
    </row>
    <row r="52" spans="1:8" x14ac:dyDescent="0.25">
      <c r="A52" s="10"/>
      <c r="B52" s="11"/>
      <c r="C52" s="11"/>
      <c r="D52" s="166" t="s">
        <v>777</v>
      </c>
      <c r="E52" s="166"/>
      <c r="F52" s="166"/>
      <c r="G52" s="11"/>
      <c r="H52" s="12"/>
    </row>
    <row r="53" spans="1:8" x14ac:dyDescent="0.25">
      <c r="A53" s="10"/>
      <c r="B53" s="11"/>
      <c r="C53" s="11"/>
      <c r="D53" s="166" t="s">
        <v>884</v>
      </c>
      <c r="E53" s="166"/>
      <c r="F53" s="166"/>
      <c r="G53" s="11"/>
      <c r="H53" s="12"/>
    </row>
    <row r="54" spans="1:8" x14ac:dyDescent="0.25">
      <c r="A54" s="10"/>
      <c r="B54" s="11"/>
      <c r="C54" s="11"/>
      <c r="D54" s="166" t="s">
        <v>778</v>
      </c>
      <c r="E54" s="166"/>
      <c r="F54" s="166"/>
      <c r="G54" s="11"/>
      <c r="H54" s="12"/>
    </row>
    <row r="55" spans="1:8" x14ac:dyDescent="0.25">
      <c r="A55" s="10"/>
      <c r="B55" s="11"/>
      <c r="C55" s="11"/>
      <c r="D55" s="11"/>
      <c r="E55" s="11"/>
      <c r="F55" s="11"/>
      <c r="G55" s="11"/>
      <c r="H55" s="12"/>
    </row>
    <row r="56" spans="1:8" ht="15.75" thickBot="1" x14ac:dyDescent="0.3">
      <c r="A56" s="13"/>
      <c r="B56" s="14"/>
      <c r="C56" s="14"/>
      <c r="D56" s="14"/>
      <c r="E56" s="14"/>
      <c r="F56" s="14"/>
      <c r="G56" s="38"/>
      <c r="H56" s="15"/>
    </row>
  </sheetData>
  <mergeCells count="24">
    <mergeCell ref="G9:G10"/>
    <mergeCell ref="C16:D16"/>
    <mergeCell ref="B1:C5"/>
    <mergeCell ref="B7:D7"/>
    <mergeCell ref="E7:F7"/>
    <mergeCell ref="B9:B10"/>
    <mergeCell ref="C9:D10"/>
    <mergeCell ref="C11:D11"/>
    <mergeCell ref="C12:D12"/>
    <mergeCell ref="C13:D13"/>
    <mergeCell ref="C14:D14"/>
    <mergeCell ref="C15:D15"/>
    <mergeCell ref="D53:F53"/>
    <mergeCell ref="D54:F54"/>
    <mergeCell ref="C17:D17"/>
    <mergeCell ref="C18:D18"/>
    <mergeCell ref="C19:D19"/>
    <mergeCell ref="F43:G43"/>
    <mergeCell ref="F45:G45"/>
    <mergeCell ref="D51:H51"/>
    <mergeCell ref="D52:F52"/>
    <mergeCell ref="C27:D27"/>
    <mergeCell ref="B29:D29"/>
    <mergeCell ref="F44:G44"/>
  </mergeCells>
  <pageMargins left="0.25" right="0.25" top="0.75" bottom="0.75" header="0.3" footer="0.3"/>
  <pageSetup scale="7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>
      <selection activeCell="L22" sqref="L22"/>
    </sheetView>
  </sheetViews>
  <sheetFormatPr baseColWidth="10" defaultRowHeight="15" x14ac:dyDescent="0.25"/>
  <cols>
    <col min="1" max="1" width="2.7109375" customWidth="1"/>
    <col min="2" max="2" width="12.7109375" customWidth="1"/>
    <col min="3" max="4" width="30.7109375" customWidth="1"/>
    <col min="5" max="7" width="18.7109375" customWidth="1"/>
    <col min="8" max="8" width="2.7109375" customWidth="1"/>
  </cols>
  <sheetData>
    <row r="1" spans="1:8" x14ac:dyDescent="0.25">
      <c r="A1" s="8"/>
      <c r="B1" s="188"/>
      <c r="C1" s="188"/>
      <c r="D1" s="36" t="s">
        <v>0</v>
      </c>
      <c r="E1" s="101"/>
      <c r="F1" s="36"/>
      <c r="G1" s="36"/>
      <c r="H1" s="9"/>
    </row>
    <row r="2" spans="1:8" x14ac:dyDescent="0.25">
      <c r="A2" s="10"/>
      <c r="B2" s="167"/>
      <c r="C2" s="167"/>
      <c r="D2" s="26" t="s">
        <v>54</v>
      </c>
      <c r="E2" s="11"/>
      <c r="F2" s="26"/>
      <c r="G2" s="26"/>
      <c r="H2" s="12"/>
    </row>
    <row r="3" spans="1:8" x14ac:dyDescent="0.25">
      <c r="A3" s="10"/>
      <c r="B3" s="167"/>
      <c r="C3" s="167"/>
      <c r="D3" s="28" t="s">
        <v>879</v>
      </c>
      <c r="E3" s="11"/>
      <c r="F3" s="28"/>
      <c r="G3" s="28"/>
      <c r="H3" s="12"/>
    </row>
    <row r="4" spans="1:8" x14ac:dyDescent="0.25">
      <c r="A4" s="10"/>
      <c r="B4" s="167"/>
      <c r="C4" s="167"/>
      <c r="D4" s="95"/>
      <c r="E4" s="95"/>
      <c r="F4" s="95"/>
      <c r="G4" s="32"/>
      <c r="H4" s="12"/>
    </row>
    <row r="5" spans="1:8" x14ac:dyDescent="0.25">
      <c r="A5" s="10"/>
      <c r="B5" s="167"/>
      <c r="C5" s="167"/>
      <c r="D5" s="95"/>
      <c r="E5" s="11"/>
      <c r="F5" s="11"/>
      <c r="G5" s="27"/>
      <c r="H5" s="12"/>
    </row>
    <row r="6" spans="1:8" x14ac:dyDescent="0.25">
      <c r="A6" s="10"/>
      <c r="B6" s="139"/>
      <c r="C6" s="139"/>
      <c r="D6" s="139"/>
      <c r="E6" s="11"/>
      <c r="F6" s="11"/>
      <c r="G6" s="27"/>
      <c r="H6" s="12"/>
    </row>
    <row r="7" spans="1:8" x14ac:dyDescent="0.25">
      <c r="A7" s="10"/>
      <c r="B7" s="26" t="s">
        <v>697</v>
      </c>
      <c r="C7" s="26"/>
      <c r="D7" s="26"/>
      <c r="E7" s="167"/>
      <c r="F7" s="167"/>
      <c r="G7" s="27"/>
      <c r="H7" s="33"/>
    </row>
    <row r="8" spans="1:8" x14ac:dyDescent="0.25">
      <c r="A8" s="10"/>
      <c r="B8" s="11"/>
      <c r="C8" s="11"/>
      <c r="D8" s="11"/>
      <c r="E8" s="11"/>
      <c r="F8" s="11"/>
      <c r="G8" s="27"/>
      <c r="H8" s="12"/>
    </row>
    <row r="9" spans="1:8" x14ac:dyDescent="0.25">
      <c r="A9" s="10"/>
      <c r="B9" s="215" t="s">
        <v>5</v>
      </c>
      <c r="C9" s="217" t="s">
        <v>6</v>
      </c>
      <c r="D9" s="218"/>
      <c r="E9" s="40" t="s">
        <v>57</v>
      </c>
      <c r="F9" s="41" t="s">
        <v>8</v>
      </c>
      <c r="G9" s="216" t="s">
        <v>58</v>
      </c>
      <c r="H9" s="12"/>
    </row>
    <row r="10" spans="1:8" x14ac:dyDescent="0.25">
      <c r="A10" s="10"/>
      <c r="B10" s="215"/>
      <c r="C10" s="219"/>
      <c r="D10" s="220"/>
      <c r="E10" s="25" t="s">
        <v>56</v>
      </c>
      <c r="F10" s="25"/>
      <c r="G10" s="216"/>
      <c r="H10" s="12"/>
    </row>
    <row r="11" spans="1:8" x14ac:dyDescent="0.25">
      <c r="A11" s="10"/>
      <c r="B11" s="42" t="s">
        <v>698</v>
      </c>
      <c r="C11" s="234" t="s">
        <v>47</v>
      </c>
      <c r="D11" s="235"/>
      <c r="E11" s="70">
        <v>5033856.7799999993</v>
      </c>
      <c r="F11" s="70">
        <f>SUM(F12:F13)</f>
        <v>302224.13</v>
      </c>
      <c r="G11" s="69">
        <f t="shared" ref="G11:G33" si="0">+E11+F11</f>
        <v>5336080.9099999992</v>
      </c>
      <c r="H11" s="12"/>
    </row>
    <row r="12" spans="1:8" x14ac:dyDescent="0.25">
      <c r="A12" s="10"/>
      <c r="B12" s="43" t="s">
        <v>699</v>
      </c>
      <c r="C12" s="225" t="s">
        <v>701</v>
      </c>
      <c r="D12" s="238"/>
      <c r="E12" s="72">
        <v>0</v>
      </c>
      <c r="F12" s="72">
        <v>0</v>
      </c>
      <c r="G12" s="73">
        <f>+E12+F12</f>
        <v>0</v>
      </c>
      <c r="H12" s="12"/>
    </row>
    <row r="13" spans="1:8" x14ac:dyDescent="0.25">
      <c r="A13" s="10"/>
      <c r="B13" s="43" t="s">
        <v>700</v>
      </c>
      <c r="C13" s="225" t="s">
        <v>702</v>
      </c>
      <c r="D13" s="238"/>
      <c r="E13" s="71">
        <v>296819.35600000003</v>
      </c>
      <c r="F13" s="71">
        <v>302224.13</v>
      </c>
      <c r="G13" s="62">
        <v>296819.35600000003</v>
      </c>
      <c r="H13" s="12"/>
    </row>
    <row r="14" spans="1:8" x14ac:dyDescent="0.25">
      <c r="A14" s="10"/>
      <c r="B14" s="83" t="s">
        <v>703</v>
      </c>
      <c r="C14" s="227" t="s">
        <v>704</v>
      </c>
      <c r="D14" s="228"/>
      <c r="E14" s="51">
        <v>733549.2</v>
      </c>
      <c r="F14" s="84">
        <v>0</v>
      </c>
      <c r="G14" s="58">
        <f t="shared" ref="G14:G15" si="1">+E14+F14</f>
        <v>733549.2</v>
      </c>
      <c r="H14" s="12"/>
    </row>
    <row r="15" spans="1:8" x14ac:dyDescent="0.25">
      <c r="A15" s="10"/>
      <c r="B15" s="83" t="s">
        <v>707</v>
      </c>
      <c r="C15" s="227" t="s">
        <v>705</v>
      </c>
      <c r="D15" s="228"/>
      <c r="E15" s="51">
        <v>0</v>
      </c>
      <c r="F15" s="51"/>
      <c r="G15" s="75">
        <f t="shared" si="1"/>
        <v>0</v>
      </c>
      <c r="H15" s="12"/>
    </row>
    <row r="16" spans="1:8" x14ac:dyDescent="0.25">
      <c r="A16" s="10"/>
      <c r="B16" s="83" t="s">
        <v>708</v>
      </c>
      <c r="C16" s="227" t="s">
        <v>706</v>
      </c>
      <c r="D16" s="228"/>
      <c r="E16" s="51">
        <v>87655.62</v>
      </c>
      <c r="F16" s="84">
        <f>SUM(F17)</f>
        <v>0</v>
      </c>
      <c r="G16" s="58">
        <f t="shared" ref="G16" si="2">+E16+F16</f>
        <v>87655.62</v>
      </c>
      <c r="H16" s="12"/>
    </row>
    <row r="17" spans="1:8" x14ac:dyDescent="0.25">
      <c r="A17" s="10"/>
      <c r="B17" s="43" t="s">
        <v>709</v>
      </c>
      <c r="C17" s="225" t="s">
        <v>710</v>
      </c>
      <c r="D17" s="238"/>
      <c r="E17" s="71">
        <v>87655.62</v>
      </c>
      <c r="F17" s="51"/>
      <c r="G17" s="62">
        <f>+E17+F17</f>
        <v>87655.62</v>
      </c>
      <c r="H17" s="12"/>
    </row>
    <row r="18" spans="1:8" x14ac:dyDescent="0.25">
      <c r="A18" s="10"/>
      <c r="B18" s="83" t="s">
        <v>711</v>
      </c>
      <c r="C18" s="98" t="s">
        <v>712</v>
      </c>
      <c r="D18" s="99"/>
      <c r="E18" s="51">
        <v>0</v>
      </c>
      <c r="F18" s="51"/>
      <c r="G18" s="75">
        <f t="shared" ref="G18" si="3">+E18+F18</f>
        <v>0</v>
      </c>
      <c r="H18" s="12"/>
    </row>
    <row r="19" spans="1:8" x14ac:dyDescent="0.25">
      <c r="A19" s="10"/>
      <c r="B19" s="87"/>
      <c r="C19" s="225"/>
      <c r="D19" s="226"/>
      <c r="E19" s="79"/>
      <c r="F19" s="79"/>
      <c r="G19" s="73"/>
      <c r="H19" s="12"/>
    </row>
    <row r="20" spans="1:8" x14ac:dyDescent="0.25">
      <c r="A20" s="10"/>
      <c r="B20" s="87"/>
      <c r="C20" s="96"/>
      <c r="D20" s="97"/>
      <c r="E20" s="79"/>
      <c r="F20" s="79"/>
      <c r="G20" s="73"/>
      <c r="H20" s="12"/>
    </row>
    <row r="21" spans="1:8" x14ac:dyDescent="0.25">
      <c r="A21" s="10"/>
      <c r="B21" s="87"/>
      <c r="C21" s="96"/>
      <c r="D21" s="97"/>
      <c r="E21" s="79"/>
      <c r="F21" s="79"/>
      <c r="G21" s="73"/>
      <c r="H21" s="12"/>
    </row>
    <row r="22" spans="1:8" x14ac:dyDescent="0.25">
      <c r="A22" s="10"/>
      <c r="B22" s="87"/>
      <c r="C22" s="96"/>
      <c r="D22" s="97"/>
      <c r="E22" s="79"/>
      <c r="F22" s="79"/>
      <c r="G22" s="73"/>
      <c r="H22" s="12"/>
    </row>
    <row r="23" spans="1:8" x14ac:dyDescent="0.25">
      <c r="A23" s="10"/>
      <c r="B23" s="87"/>
      <c r="C23" s="96"/>
      <c r="D23" s="97"/>
      <c r="E23" s="79"/>
      <c r="F23" s="79"/>
      <c r="G23" s="73"/>
      <c r="H23" s="12"/>
    </row>
    <row r="24" spans="1:8" x14ac:dyDescent="0.25">
      <c r="A24" s="10"/>
      <c r="B24" s="87"/>
      <c r="C24" s="96"/>
      <c r="D24" s="97"/>
      <c r="E24" s="79"/>
      <c r="F24" s="79"/>
      <c r="G24" s="73"/>
      <c r="H24" s="12"/>
    </row>
    <row r="25" spans="1:8" x14ac:dyDescent="0.25">
      <c r="A25" s="10"/>
      <c r="B25" s="87"/>
      <c r="C25" s="96"/>
      <c r="D25" s="97"/>
      <c r="E25" s="79"/>
      <c r="F25" s="79"/>
      <c r="G25" s="73"/>
      <c r="H25" s="12"/>
    </row>
    <row r="26" spans="1:8" x14ac:dyDescent="0.25">
      <c r="A26" s="10"/>
      <c r="B26" s="87"/>
      <c r="C26" s="96"/>
      <c r="D26" s="97"/>
      <c r="E26" s="79"/>
      <c r="F26" s="79"/>
      <c r="G26" s="73"/>
      <c r="H26" s="12"/>
    </row>
    <row r="27" spans="1:8" x14ac:dyDescent="0.25">
      <c r="A27" s="10"/>
      <c r="B27" s="87"/>
      <c r="C27" s="96"/>
      <c r="D27" s="97"/>
      <c r="E27" s="79"/>
      <c r="F27" s="79"/>
      <c r="G27" s="73"/>
      <c r="H27" s="12"/>
    </row>
    <row r="28" spans="1:8" x14ac:dyDescent="0.25">
      <c r="A28" s="10"/>
      <c r="B28" s="87"/>
      <c r="C28" s="96"/>
      <c r="D28" s="97"/>
      <c r="E28" s="79"/>
      <c r="F28" s="79"/>
      <c r="G28" s="73"/>
      <c r="H28" s="12"/>
    </row>
    <row r="29" spans="1:8" x14ac:dyDescent="0.25">
      <c r="A29" s="10"/>
      <c r="B29" s="87"/>
      <c r="C29" s="96"/>
      <c r="D29" s="97"/>
      <c r="E29" s="79"/>
      <c r="F29" s="79"/>
      <c r="G29" s="73"/>
      <c r="H29" s="12"/>
    </row>
    <row r="30" spans="1:8" x14ac:dyDescent="0.25">
      <c r="A30" s="10"/>
      <c r="B30" s="87"/>
      <c r="C30" s="96"/>
      <c r="D30" s="97"/>
      <c r="E30" s="79"/>
      <c r="F30" s="79"/>
      <c r="G30" s="73"/>
      <c r="H30" s="12"/>
    </row>
    <row r="31" spans="1:8" x14ac:dyDescent="0.25">
      <c r="A31" s="10"/>
      <c r="B31" s="87"/>
      <c r="C31" s="225"/>
      <c r="D31" s="226"/>
      <c r="E31" s="79"/>
      <c r="F31" s="79"/>
      <c r="G31" s="62"/>
      <c r="H31" s="12"/>
    </row>
    <row r="32" spans="1:8" x14ac:dyDescent="0.25">
      <c r="A32" s="10"/>
      <c r="B32" s="49"/>
      <c r="C32" s="31"/>
      <c r="D32" s="31"/>
      <c r="E32" s="49"/>
      <c r="F32" s="49"/>
      <c r="G32" s="63"/>
      <c r="H32" s="12"/>
    </row>
    <row r="33" spans="1:8" x14ac:dyDescent="0.25">
      <c r="A33" s="10"/>
      <c r="B33" s="231" t="s">
        <v>91</v>
      </c>
      <c r="C33" s="232"/>
      <c r="D33" s="233"/>
      <c r="E33" s="64">
        <v>5855061.5999999996</v>
      </c>
      <c r="F33" s="64">
        <f>+F11+F14+F16</f>
        <v>302224.13</v>
      </c>
      <c r="G33" s="65">
        <f t="shared" si="0"/>
        <v>6157285.7299999995</v>
      </c>
      <c r="H33" s="12"/>
    </row>
    <row r="34" spans="1:8" x14ac:dyDescent="0.25">
      <c r="A34" s="10"/>
      <c r="B34" s="26"/>
      <c r="C34" s="31"/>
      <c r="D34" s="31"/>
      <c r="E34" s="26"/>
      <c r="F34" s="26"/>
      <c r="G34" s="30"/>
      <c r="H34" s="12"/>
    </row>
    <row r="35" spans="1:8" ht="15.75" thickBot="1" x14ac:dyDescent="0.3">
      <c r="A35" s="10"/>
      <c r="B35" s="26"/>
      <c r="C35" s="31"/>
      <c r="D35" s="31"/>
      <c r="E35" s="26"/>
      <c r="F35" s="26"/>
      <c r="G35" s="30"/>
      <c r="H35" s="12"/>
    </row>
    <row r="36" spans="1:8" x14ac:dyDescent="0.25">
      <c r="A36" s="8"/>
      <c r="B36" s="36"/>
      <c r="C36" s="36"/>
      <c r="D36" s="36"/>
      <c r="E36" s="36"/>
      <c r="F36" s="36"/>
      <c r="G36" s="37"/>
      <c r="H36" s="9"/>
    </row>
    <row r="37" spans="1:8" x14ac:dyDescent="0.25">
      <c r="A37" s="39"/>
      <c r="B37" s="100" t="s">
        <v>92</v>
      </c>
      <c r="C37" s="26"/>
      <c r="D37" s="26"/>
      <c r="E37" s="26"/>
      <c r="F37" s="26"/>
      <c r="G37" s="30"/>
      <c r="H37" s="12"/>
    </row>
    <row r="38" spans="1:8" x14ac:dyDescent="0.25">
      <c r="A38" s="10"/>
      <c r="B38" s="26"/>
      <c r="C38" s="26"/>
      <c r="D38" s="26"/>
      <c r="E38" s="26"/>
      <c r="F38" s="26"/>
      <c r="G38" s="30"/>
      <c r="H38" s="12"/>
    </row>
    <row r="39" spans="1:8" x14ac:dyDescent="0.25">
      <c r="A39" s="10"/>
      <c r="B39" s="26"/>
      <c r="C39" s="26"/>
      <c r="D39" s="26"/>
      <c r="E39" s="26"/>
      <c r="F39" s="26"/>
      <c r="G39" s="30"/>
      <c r="H39" s="12"/>
    </row>
    <row r="40" spans="1:8" ht="15.75" thickBot="1" x14ac:dyDescent="0.3">
      <c r="A40" s="10"/>
      <c r="B40" s="26"/>
      <c r="C40" s="26"/>
      <c r="D40" s="26"/>
      <c r="E40" s="26"/>
      <c r="F40" s="26"/>
      <c r="G40" s="30"/>
      <c r="H40" s="12"/>
    </row>
    <row r="41" spans="1:8" x14ac:dyDescent="0.25">
      <c r="A41" s="8"/>
      <c r="B41" s="36"/>
      <c r="C41" s="36"/>
      <c r="D41" s="36"/>
      <c r="E41" s="36"/>
      <c r="F41" s="36"/>
      <c r="G41" s="37"/>
      <c r="H41" s="9"/>
    </row>
    <row r="42" spans="1:8" x14ac:dyDescent="0.25">
      <c r="A42" s="10"/>
      <c r="B42" s="26"/>
      <c r="C42" s="26"/>
      <c r="D42" s="26"/>
      <c r="E42" s="26"/>
      <c r="F42" s="26"/>
      <c r="G42" s="30"/>
      <c r="H42" s="12"/>
    </row>
    <row r="43" spans="1:8" x14ac:dyDescent="0.25">
      <c r="A43" s="10"/>
      <c r="B43" s="11"/>
      <c r="C43" s="11"/>
      <c r="D43" s="11"/>
      <c r="E43" s="11"/>
      <c r="F43" s="11"/>
      <c r="G43" s="27"/>
      <c r="H43" s="12"/>
    </row>
    <row r="44" spans="1:8" x14ac:dyDescent="0.25">
      <c r="A44" s="10"/>
      <c r="B44" s="11"/>
      <c r="C44" s="11"/>
      <c r="D44" s="11"/>
      <c r="E44" s="11"/>
      <c r="F44" s="11"/>
      <c r="G44" s="27"/>
      <c r="H44" s="12"/>
    </row>
    <row r="45" spans="1:8" x14ac:dyDescent="0.25">
      <c r="A45" s="10"/>
      <c r="B45" s="11"/>
      <c r="C45" s="11"/>
      <c r="D45" s="11"/>
      <c r="E45" s="11"/>
      <c r="F45" s="11"/>
      <c r="G45" s="27"/>
      <c r="H45" s="12"/>
    </row>
    <row r="46" spans="1:8" x14ac:dyDescent="0.25">
      <c r="A46" s="10"/>
      <c r="B46" s="11"/>
      <c r="C46" s="24"/>
      <c r="D46" s="11"/>
      <c r="E46" s="11"/>
      <c r="F46" s="24"/>
      <c r="G46" s="24"/>
      <c r="H46" s="12"/>
    </row>
    <row r="47" spans="1:8" x14ac:dyDescent="0.25">
      <c r="A47" s="10"/>
      <c r="B47" s="11"/>
      <c r="C47" s="164" t="s">
        <v>52</v>
      </c>
      <c r="D47" s="165"/>
      <c r="E47" s="11"/>
      <c r="F47" s="177" t="s">
        <v>53</v>
      </c>
      <c r="G47" s="177"/>
      <c r="H47" s="12"/>
    </row>
    <row r="48" spans="1:8" x14ac:dyDescent="0.25">
      <c r="A48" s="10"/>
      <c r="B48" s="11"/>
      <c r="C48" s="164" t="s">
        <v>774</v>
      </c>
      <c r="D48" s="11"/>
      <c r="E48" s="11"/>
      <c r="F48" s="177" t="s">
        <v>776</v>
      </c>
      <c r="G48" s="177"/>
      <c r="H48" s="12"/>
    </row>
    <row r="49" spans="1:8" x14ac:dyDescent="0.25">
      <c r="A49" s="10"/>
      <c r="B49" s="11"/>
      <c r="C49" s="164" t="s">
        <v>775</v>
      </c>
      <c r="D49" s="11"/>
      <c r="E49" s="11"/>
      <c r="F49" s="177" t="s">
        <v>883</v>
      </c>
      <c r="G49" s="177"/>
      <c r="H49" s="12"/>
    </row>
    <row r="50" spans="1:8" x14ac:dyDescent="0.25">
      <c r="A50" s="10"/>
      <c r="B50" s="11"/>
      <c r="C50" s="11"/>
      <c r="D50" s="11"/>
      <c r="E50" s="11"/>
      <c r="F50" s="11"/>
      <c r="G50" s="11"/>
      <c r="H50" s="12"/>
    </row>
    <row r="51" spans="1:8" x14ac:dyDescent="0.25">
      <c r="A51" s="10"/>
      <c r="B51" s="11"/>
      <c r="C51" s="11"/>
      <c r="D51" s="11"/>
      <c r="E51" s="11"/>
      <c r="F51" s="11"/>
      <c r="G51" s="11"/>
      <c r="H51" s="12"/>
    </row>
    <row r="52" spans="1:8" x14ac:dyDescent="0.25">
      <c r="A52" s="10"/>
      <c r="B52" s="11"/>
      <c r="C52" s="11"/>
      <c r="D52" s="11"/>
      <c r="E52" s="11"/>
      <c r="F52" s="11"/>
      <c r="G52" s="11"/>
      <c r="H52" s="12"/>
    </row>
    <row r="53" spans="1:8" x14ac:dyDescent="0.25">
      <c r="A53" s="10"/>
      <c r="B53" s="11"/>
      <c r="C53" s="11"/>
      <c r="D53" s="11"/>
      <c r="E53" s="11"/>
      <c r="F53" s="11"/>
      <c r="G53" s="11"/>
      <c r="H53" s="12"/>
    </row>
    <row r="54" spans="1:8" x14ac:dyDescent="0.25">
      <c r="A54" s="10"/>
      <c r="B54" s="11"/>
      <c r="C54" s="11"/>
      <c r="D54" s="11"/>
      <c r="E54" s="11"/>
      <c r="F54" s="11"/>
      <c r="G54" s="11"/>
      <c r="H54" s="12"/>
    </row>
    <row r="55" spans="1:8" x14ac:dyDescent="0.25">
      <c r="A55" s="10"/>
      <c r="B55" s="11"/>
      <c r="C55" s="11"/>
      <c r="D55" s="168" t="s">
        <v>51</v>
      </c>
      <c r="E55" s="168"/>
      <c r="F55" s="168"/>
      <c r="G55" s="168"/>
      <c r="H55" s="169"/>
    </row>
    <row r="56" spans="1:8" x14ac:dyDescent="0.25">
      <c r="A56" s="10"/>
      <c r="B56" s="11"/>
      <c r="C56" s="11"/>
      <c r="D56" s="166" t="s">
        <v>777</v>
      </c>
      <c r="E56" s="166"/>
      <c r="F56" s="166"/>
      <c r="G56" s="11"/>
      <c r="H56" s="12"/>
    </row>
    <row r="57" spans="1:8" x14ac:dyDescent="0.25">
      <c r="A57" s="10"/>
      <c r="B57" s="11"/>
      <c r="C57" s="11"/>
      <c r="D57" s="166" t="s">
        <v>884</v>
      </c>
      <c r="E57" s="166"/>
      <c r="F57" s="166"/>
      <c r="G57" s="11"/>
      <c r="H57" s="12"/>
    </row>
    <row r="58" spans="1:8" x14ac:dyDescent="0.25">
      <c r="A58" s="10"/>
      <c r="B58" s="11"/>
      <c r="C58" s="11"/>
      <c r="D58" s="166" t="s">
        <v>778</v>
      </c>
      <c r="E58" s="166"/>
      <c r="F58" s="166"/>
      <c r="G58" s="11"/>
      <c r="H58" s="12"/>
    </row>
    <row r="59" spans="1:8" x14ac:dyDescent="0.25">
      <c r="A59" s="10"/>
      <c r="B59" s="11"/>
      <c r="C59" s="11"/>
      <c r="D59" s="11"/>
      <c r="E59" s="11"/>
      <c r="F59" s="11"/>
      <c r="G59" s="11"/>
      <c r="H59" s="12"/>
    </row>
    <row r="60" spans="1:8" ht="15.75" thickBot="1" x14ac:dyDescent="0.3">
      <c r="A60" s="13"/>
      <c r="B60" s="14"/>
      <c r="C60" s="14"/>
      <c r="D60" s="14"/>
      <c r="E60" s="14"/>
      <c r="F60" s="14"/>
      <c r="G60" s="38"/>
      <c r="H60" s="15"/>
    </row>
  </sheetData>
  <mergeCells count="22">
    <mergeCell ref="C9:D10"/>
    <mergeCell ref="G9:G10"/>
    <mergeCell ref="C14:D14"/>
    <mergeCell ref="C11:D11"/>
    <mergeCell ref="C12:D12"/>
    <mergeCell ref="C13:D13"/>
    <mergeCell ref="B1:C5"/>
    <mergeCell ref="D57:F57"/>
    <mergeCell ref="D58:F58"/>
    <mergeCell ref="C16:D16"/>
    <mergeCell ref="C15:D15"/>
    <mergeCell ref="C17:D17"/>
    <mergeCell ref="F47:G47"/>
    <mergeCell ref="F49:G49"/>
    <mergeCell ref="D55:H55"/>
    <mergeCell ref="D56:F56"/>
    <mergeCell ref="C19:D19"/>
    <mergeCell ref="C31:D31"/>
    <mergeCell ref="B33:D33"/>
    <mergeCell ref="F48:G48"/>
    <mergeCell ref="E7:F7"/>
    <mergeCell ref="B9:B10"/>
  </mergeCells>
  <pageMargins left="0.25" right="0.25" top="0.75" bottom="0.75" header="0.3" footer="0.3"/>
  <pageSetup scale="75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opLeftCell="B4" workbookViewId="0">
      <selection activeCell="M28" sqref="M28"/>
    </sheetView>
  </sheetViews>
  <sheetFormatPr baseColWidth="10" defaultRowHeight="15" x14ac:dyDescent="0.25"/>
  <cols>
    <col min="1" max="1" width="2.7109375" customWidth="1"/>
    <col min="2" max="2" width="12.7109375" customWidth="1"/>
    <col min="3" max="4" width="30.7109375" customWidth="1"/>
    <col min="5" max="7" width="18.7109375" customWidth="1"/>
    <col min="8" max="8" width="2.7109375" customWidth="1"/>
  </cols>
  <sheetData>
    <row r="1" spans="1:8" x14ac:dyDescent="0.25">
      <c r="A1" s="8"/>
      <c r="B1" s="188"/>
      <c r="C1" s="188"/>
      <c r="D1" s="36" t="s">
        <v>0</v>
      </c>
      <c r="E1" s="101"/>
      <c r="F1" s="36"/>
      <c r="G1" s="36"/>
      <c r="H1" s="9"/>
    </row>
    <row r="2" spans="1:8" x14ac:dyDescent="0.25">
      <c r="A2" s="10"/>
      <c r="B2" s="167"/>
      <c r="C2" s="167"/>
      <c r="D2" s="26" t="s">
        <v>54</v>
      </c>
      <c r="E2" s="11"/>
      <c r="F2" s="26"/>
      <c r="G2" s="26"/>
      <c r="H2" s="12"/>
    </row>
    <row r="3" spans="1:8" x14ac:dyDescent="0.25">
      <c r="A3" s="10"/>
      <c r="B3" s="167"/>
      <c r="C3" s="167"/>
      <c r="D3" s="28" t="s">
        <v>879</v>
      </c>
      <c r="E3" s="11"/>
      <c r="F3" s="28"/>
      <c r="G3" s="28"/>
      <c r="H3" s="12"/>
    </row>
    <row r="4" spans="1:8" x14ac:dyDescent="0.25">
      <c r="A4" s="10"/>
      <c r="B4" s="167"/>
      <c r="C4" s="167"/>
      <c r="D4" s="130"/>
      <c r="E4" s="130"/>
      <c r="F4" s="130"/>
      <c r="G4" s="32"/>
      <c r="H4" s="12"/>
    </row>
    <row r="5" spans="1:8" x14ac:dyDescent="0.25">
      <c r="A5" s="10"/>
      <c r="B5" s="167"/>
      <c r="C5" s="167"/>
      <c r="D5" s="130"/>
      <c r="E5" s="11"/>
      <c r="F5" s="11"/>
      <c r="G5" s="27"/>
      <c r="H5" s="12"/>
    </row>
    <row r="6" spans="1:8" x14ac:dyDescent="0.25">
      <c r="A6" s="10"/>
      <c r="B6" s="144"/>
      <c r="C6" s="144"/>
      <c r="D6" s="144"/>
      <c r="E6" s="11"/>
      <c r="F6" s="11"/>
      <c r="G6" s="27"/>
      <c r="H6" s="12"/>
    </row>
    <row r="7" spans="1:8" x14ac:dyDescent="0.25">
      <c r="A7" s="10"/>
      <c r="B7" s="26" t="s">
        <v>713</v>
      </c>
      <c r="C7" s="26"/>
      <c r="D7" s="129"/>
      <c r="E7" s="167"/>
      <c r="F7" s="167"/>
      <c r="G7" s="27"/>
      <c r="H7" s="33"/>
    </row>
    <row r="8" spans="1:8" x14ac:dyDescent="0.25">
      <c r="A8" s="10"/>
      <c r="B8" s="11"/>
      <c r="C8" s="11"/>
      <c r="D8" s="11"/>
      <c r="E8" s="11"/>
      <c r="F8" s="11"/>
      <c r="G8" s="27"/>
      <c r="H8" s="12"/>
    </row>
    <row r="9" spans="1:8" x14ac:dyDescent="0.25">
      <c r="A9" s="10"/>
      <c r="B9" s="215" t="s">
        <v>5</v>
      </c>
      <c r="C9" s="217" t="s">
        <v>6</v>
      </c>
      <c r="D9" s="218"/>
      <c r="E9" s="40" t="s">
        <v>57</v>
      </c>
      <c r="F9" s="41" t="s">
        <v>8</v>
      </c>
      <c r="G9" s="216" t="s">
        <v>58</v>
      </c>
      <c r="H9" s="12"/>
    </row>
    <row r="10" spans="1:8" x14ac:dyDescent="0.25">
      <c r="A10" s="10"/>
      <c r="B10" s="215"/>
      <c r="C10" s="219"/>
      <c r="D10" s="220"/>
      <c r="E10" s="25" t="s">
        <v>56</v>
      </c>
      <c r="F10" s="25"/>
      <c r="G10" s="216"/>
      <c r="H10" s="12"/>
    </row>
    <row r="11" spans="1:8" ht="28.5" customHeight="1" x14ac:dyDescent="0.25">
      <c r="A11" s="10"/>
      <c r="B11" s="42" t="s">
        <v>714</v>
      </c>
      <c r="C11" s="234" t="s">
        <v>715</v>
      </c>
      <c r="D11" s="235"/>
      <c r="E11" s="70">
        <v>3373354.3800000004</v>
      </c>
      <c r="F11" s="70">
        <f>SUM(F12:F18)</f>
        <v>342743.45999999996</v>
      </c>
      <c r="G11" s="69">
        <f t="shared" ref="G11:G43" si="0">+E11+F11</f>
        <v>3716097.8400000003</v>
      </c>
      <c r="H11" s="12"/>
    </row>
    <row r="12" spans="1:8" x14ac:dyDescent="0.25">
      <c r="A12" s="10"/>
      <c r="B12" s="43" t="s">
        <v>716</v>
      </c>
      <c r="C12" s="225" t="s">
        <v>723</v>
      </c>
      <c r="D12" s="238"/>
      <c r="E12" s="72">
        <v>0</v>
      </c>
      <c r="F12" s="72">
        <v>0</v>
      </c>
      <c r="G12" s="73">
        <f t="shared" si="0"/>
        <v>0</v>
      </c>
      <c r="H12" s="12"/>
    </row>
    <row r="13" spans="1:8" x14ac:dyDescent="0.25">
      <c r="A13" s="10"/>
      <c r="B13" s="43" t="s">
        <v>717</v>
      </c>
      <c r="C13" s="225" t="s">
        <v>724</v>
      </c>
      <c r="D13" s="238"/>
      <c r="E13" s="72">
        <v>0</v>
      </c>
      <c r="F13" s="72">
        <v>0</v>
      </c>
      <c r="G13" s="73">
        <f t="shared" ref="G13:G22" si="1">+E13+F13</f>
        <v>0</v>
      </c>
      <c r="H13" s="12"/>
    </row>
    <row r="14" spans="1:8" x14ac:dyDescent="0.25">
      <c r="A14" s="10"/>
      <c r="B14" s="43" t="s">
        <v>718</v>
      </c>
      <c r="C14" s="225" t="s">
        <v>725</v>
      </c>
      <c r="D14" s="238"/>
      <c r="E14" s="71">
        <v>1516487.77</v>
      </c>
      <c r="F14" s="71">
        <v>208492.19</v>
      </c>
      <c r="G14" s="62">
        <f t="shared" si="1"/>
        <v>1724979.96</v>
      </c>
      <c r="H14" s="12"/>
    </row>
    <row r="15" spans="1:8" x14ac:dyDescent="0.25">
      <c r="A15" s="10"/>
      <c r="B15" s="43" t="s">
        <v>719</v>
      </c>
      <c r="C15" s="225" t="s">
        <v>726</v>
      </c>
      <c r="D15" s="238"/>
      <c r="E15" s="72">
        <v>0</v>
      </c>
      <c r="F15" s="72">
        <v>0</v>
      </c>
      <c r="G15" s="73">
        <f t="shared" si="1"/>
        <v>0</v>
      </c>
      <c r="H15" s="12"/>
    </row>
    <row r="16" spans="1:8" x14ac:dyDescent="0.25">
      <c r="A16" s="10"/>
      <c r="B16" s="43" t="s">
        <v>720</v>
      </c>
      <c r="C16" s="225" t="s">
        <v>727</v>
      </c>
      <c r="D16" s="238"/>
      <c r="E16" s="71">
        <v>1851212.66</v>
      </c>
      <c r="F16" s="52">
        <v>134251.26999999999</v>
      </c>
      <c r="G16" s="62">
        <f t="shared" si="1"/>
        <v>1985463.93</v>
      </c>
      <c r="H16" s="12"/>
    </row>
    <row r="17" spans="1:8" x14ac:dyDescent="0.25">
      <c r="A17" s="10"/>
      <c r="B17" s="43" t="s">
        <v>721</v>
      </c>
      <c r="C17" s="225" t="s">
        <v>728</v>
      </c>
      <c r="D17" s="238"/>
      <c r="E17" s="72">
        <v>0</v>
      </c>
      <c r="F17" s="72">
        <v>0</v>
      </c>
      <c r="G17" s="73">
        <f t="shared" ref="G17" si="2">+E17+F17</f>
        <v>0</v>
      </c>
      <c r="H17" s="12"/>
    </row>
    <row r="18" spans="1:8" x14ac:dyDescent="0.25">
      <c r="A18" s="10"/>
      <c r="B18" s="43" t="s">
        <v>722</v>
      </c>
      <c r="C18" s="225" t="s">
        <v>729</v>
      </c>
      <c r="D18" s="238"/>
      <c r="E18" s="71">
        <v>5653.95</v>
      </c>
      <c r="F18" s="72">
        <v>0</v>
      </c>
      <c r="G18" s="62">
        <f t="shared" si="1"/>
        <v>5653.95</v>
      </c>
      <c r="H18" s="12"/>
    </row>
    <row r="19" spans="1:8" x14ac:dyDescent="0.25">
      <c r="A19" s="10"/>
      <c r="B19" s="83" t="s">
        <v>730</v>
      </c>
      <c r="C19" s="227" t="s">
        <v>731</v>
      </c>
      <c r="D19" s="228"/>
      <c r="E19" s="84">
        <v>0</v>
      </c>
      <c r="F19" s="84">
        <f>SUM(F20:F21)</f>
        <v>0</v>
      </c>
      <c r="G19" s="75">
        <f t="shared" si="1"/>
        <v>0</v>
      </c>
      <c r="H19" s="12"/>
    </row>
    <row r="20" spans="1:8" x14ac:dyDescent="0.25">
      <c r="A20" s="10"/>
      <c r="B20" s="87" t="s">
        <v>732</v>
      </c>
      <c r="C20" s="225" t="s">
        <v>734</v>
      </c>
      <c r="D20" s="238"/>
      <c r="E20" s="72">
        <v>0</v>
      </c>
      <c r="F20" s="72">
        <v>0</v>
      </c>
      <c r="G20" s="73">
        <f t="shared" si="1"/>
        <v>0</v>
      </c>
      <c r="H20" s="12"/>
    </row>
    <row r="21" spans="1:8" x14ac:dyDescent="0.25">
      <c r="A21" s="10"/>
      <c r="B21" s="87" t="s">
        <v>733</v>
      </c>
      <c r="C21" s="225" t="s">
        <v>735</v>
      </c>
      <c r="D21" s="238"/>
      <c r="E21" s="72">
        <v>0</v>
      </c>
      <c r="F21" s="72">
        <v>0</v>
      </c>
      <c r="G21" s="73">
        <f t="shared" ref="G21" si="3">+E21+F21</f>
        <v>0</v>
      </c>
      <c r="H21" s="12"/>
    </row>
    <row r="22" spans="1:8" x14ac:dyDescent="0.25">
      <c r="A22" s="10"/>
      <c r="B22" s="83" t="s">
        <v>736</v>
      </c>
      <c r="C22" s="227" t="s">
        <v>737</v>
      </c>
      <c r="D22" s="228"/>
      <c r="E22" s="84">
        <v>0</v>
      </c>
      <c r="F22" s="84">
        <f>SUM(F23:F27)</f>
        <v>0</v>
      </c>
      <c r="G22" s="75">
        <f t="shared" si="1"/>
        <v>0</v>
      </c>
      <c r="H22" s="12"/>
    </row>
    <row r="23" spans="1:8" x14ac:dyDescent="0.25">
      <c r="A23" s="10"/>
      <c r="B23" s="87" t="s">
        <v>738</v>
      </c>
      <c r="C23" s="225" t="s">
        <v>743</v>
      </c>
      <c r="D23" s="226"/>
      <c r="E23" s="79">
        <v>0</v>
      </c>
      <c r="F23" s="79">
        <v>0</v>
      </c>
      <c r="G23" s="73">
        <f>+E23+F23</f>
        <v>0</v>
      </c>
      <c r="H23" s="12"/>
    </row>
    <row r="24" spans="1:8" ht="15" customHeight="1" x14ac:dyDescent="0.25">
      <c r="A24" s="10"/>
      <c r="B24" s="87" t="s">
        <v>739</v>
      </c>
      <c r="C24" s="225" t="s">
        <v>744</v>
      </c>
      <c r="D24" s="226"/>
      <c r="E24" s="79">
        <v>0</v>
      </c>
      <c r="F24" s="79">
        <v>0</v>
      </c>
      <c r="G24" s="73">
        <f t="shared" ref="G24:G28" si="4">+E24+F24</f>
        <v>0</v>
      </c>
      <c r="H24" s="12"/>
    </row>
    <row r="25" spans="1:8" ht="15" customHeight="1" x14ac:dyDescent="0.25">
      <c r="A25" s="10"/>
      <c r="B25" s="87" t="s">
        <v>740</v>
      </c>
      <c r="C25" s="225" t="s">
        <v>745</v>
      </c>
      <c r="D25" s="226"/>
      <c r="E25" s="79">
        <v>0</v>
      </c>
      <c r="F25" s="79">
        <v>0</v>
      </c>
      <c r="G25" s="73">
        <f t="shared" si="4"/>
        <v>0</v>
      </c>
      <c r="H25" s="12"/>
    </row>
    <row r="26" spans="1:8" ht="30.75" customHeight="1" x14ac:dyDescent="0.25">
      <c r="A26" s="10"/>
      <c r="B26" s="87" t="s">
        <v>741</v>
      </c>
      <c r="C26" s="225" t="s">
        <v>746</v>
      </c>
      <c r="D26" s="226"/>
      <c r="E26" s="79">
        <v>0</v>
      </c>
      <c r="F26" s="79">
        <v>0</v>
      </c>
      <c r="G26" s="73">
        <f t="shared" si="4"/>
        <v>0</v>
      </c>
      <c r="H26" s="12"/>
    </row>
    <row r="27" spans="1:8" ht="15" customHeight="1" x14ac:dyDescent="0.25">
      <c r="A27" s="10"/>
      <c r="B27" s="87" t="s">
        <v>742</v>
      </c>
      <c r="C27" s="225" t="s">
        <v>747</v>
      </c>
      <c r="D27" s="226"/>
      <c r="E27" s="79">
        <v>0</v>
      </c>
      <c r="F27" s="79">
        <v>0</v>
      </c>
      <c r="G27" s="73">
        <f t="shared" si="4"/>
        <v>0</v>
      </c>
      <c r="H27" s="12"/>
    </row>
    <row r="28" spans="1:8" ht="31.5" customHeight="1" x14ac:dyDescent="0.25">
      <c r="A28" s="10"/>
      <c r="B28" s="83" t="s">
        <v>748</v>
      </c>
      <c r="C28" s="227" t="s">
        <v>749</v>
      </c>
      <c r="D28" s="228"/>
      <c r="E28" s="84">
        <v>0</v>
      </c>
      <c r="F28" s="84">
        <f>SUM(F29:F29)</f>
        <v>0</v>
      </c>
      <c r="G28" s="75">
        <f t="shared" si="4"/>
        <v>0</v>
      </c>
      <c r="H28" s="12"/>
    </row>
    <row r="29" spans="1:8" ht="31.5" customHeight="1" x14ac:dyDescent="0.25">
      <c r="A29" s="10"/>
      <c r="B29" s="87" t="s">
        <v>750</v>
      </c>
      <c r="C29" s="225" t="s">
        <v>751</v>
      </c>
      <c r="D29" s="226"/>
      <c r="E29" s="79">
        <v>0</v>
      </c>
      <c r="F29" s="79">
        <v>0</v>
      </c>
      <c r="G29" s="73">
        <f>+E29+F29</f>
        <v>0</v>
      </c>
      <c r="H29" s="12"/>
    </row>
    <row r="30" spans="1:8" x14ac:dyDescent="0.25">
      <c r="A30" s="10"/>
      <c r="B30" s="83" t="s">
        <v>752</v>
      </c>
      <c r="C30" s="227" t="s">
        <v>753</v>
      </c>
      <c r="D30" s="228"/>
      <c r="E30" s="84">
        <v>0</v>
      </c>
      <c r="F30" s="84">
        <f>SUM(F31:F31)</f>
        <v>0</v>
      </c>
      <c r="G30" s="75">
        <f t="shared" ref="G30:G31" si="5">+E30+F30</f>
        <v>0</v>
      </c>
      <c r="H30" s="12"/>
    </row>
    <row r="31" spans="1:8" x14ac:dyDescent="0.25">
      <c r="A31" s="10"/>
      <c r="B31" s="87" t="s">
        <v>754</v>
      </c>
      <c r="C31" s="225" t="s">
        <v>755</v>
      </c>
      <c r="D31" s="226"/>
      <c r="E31" s="79">
        <v>0</v>
      </c>
      <c r="F31" s="79">
        <v>0</v>
      </c>
      <c r="G31" s="73">
        <f t="shared" si="5"/>
        <v>0</v>
      </c>
      <c r="H31" s="12"/>
    </row>
    <row r="32" spans="1:8" x14ac:dyDescent="0.25">
      <c r="A32" s="10"/>
      <c r="B32" s="83" t="s">
        <v>756</v>
      </c>
      <c r="C32" s="227" t="s">
        <v>757</v>
      </c>
      <c r="D32" s="228"/>
      <c r="E32" s="84">
        <v>0</v>
      </c>
      <c r="F32" s="84">
        <f>SUM(F33:F41)</f>
        <v>0</v>
      </c>
      <c r="G32" s="75">
        <f t="shared" ref="G32" si="6">+E32+F32</f>
        <v>0</v>
      </c>
      <c r="H32" s="12"/>
    </row>
    <row r="33" spans="1:8" x14ac:dyDescent="0.25">
      <c r="A33" s="10"/>
      <c r="B33" s="87" t="s">
        <v>758</v>
      </c>
      <c r="C33" s="225" t="s">
        <v>766</v>
      </c>
      <c r="D33" s="226"/>
      <c r="E33" s="79">
        <v>0</v>
      </c>
      <c r="F33" s="79">
        <v>0</v>
      </c>
      <c r="G33" s="73">
        <f>+E33+F33</f>
        <v>0</v>
      </c>
      <c r="H33" s="12"/>
    </row>
    <row r="34" spans="1:8" x14ac:dyDescent="0.25">
      <c r="A34" s="10"/>
      <c r="B34" s="87" t="s">
        <v>759</v>
      </c>
      <c r="C34" s="225" t="s">
        <v>767</v>
      </c>
      <c r="D34" s="226"/>
      <c r="E34" s="79">
        <v>0</v>
      </c>
      <c r="F34" s="79">
        <v>0</v>
      </c>
      <c r="G34" s="73">
        <f t="shared" ref="G34:G40" si="7">+E34+F34</f>
        <v>0</v>
      </c>
      <c r="H34" s="12"/>
    </row>
    <row r="35" spans="1:8" x14ac:dyDescent="0.25">
      <c r="A35" s="10"/>
      <c r="B35" s="87" t="s">
        <v>760</v>
      </c>
      <c r="C35" s="225" t="s">
        <v>768</v>
      </c>
      <c r="D35" s="226"/>
      <c r="E35" s="79">
        <v>0</v>
      </c>
      <c r="F35" s="79">
        <v>0</v>
      </c>
      <c r="G35" s="73">
        <f t="shared" si="7"/>
        <v>0</v>
      </c>
      <c r="H35" s="12"/>
    </row>
    <row r="36" spans="1:8" x14ac:dyDescent="0.25">
      <c r="A36" s="10"/>
      <c r="B36" s="87" t="s">
        <v>761</v>
      </c>
      <c r="C36" s="225" t="s">
        <v>769</v>
      </c>
      <c r="D36" s="226"/>
      <c r="E36" s="79">
        <v>0</v>
      </c>
      <c r="F36" s="79">
        <v>0</v>
      </c>
      <c r="G36" s="73">
        <f t="shared" si="7"/>
        <v>0</v>
      </c>
      <c r="H36" s="12"/>
    </row>
    <row r="37" spans="1:8" x14ac:dyDescent="0.25">
      <c r="A37" s="10"/>
      <c r="B37" s="87" t="s">
        <v>762</v>
      </c>
      <c r="C37" s="225" t="s">
        <v>770</v>
      </c>
      <c r="D37" s="226"/>
      <c r="E37" s="79">
        <v>0</v>
      </c>
      <c r="F37" s="79">
        <v>0</v>
      </c>
      <c r="G37" s="73">
        <f t="shared" si="7"/>
        <v>0</v>
      </c>
      <c r="H37" s="12"/>
    </row>
    <row r="38" spans="1:8" x14ac:dyDescent="0.25">
      <c r="A38" s="10"/>
      <c r="B38" s="87" t="s">
        <v>763</v>
      </c>
      <c r="C38" s="225" t="s">
        <v>771</v>
      </c>
      <c r="D38" s="226"/>
      <c r="E38" s="79">
        <v>0</v>
      </c>
      <c r="F38" s="79">
        <v>0</v>
      </c>
      <c r="G38" s="73">
        <f t="shared" si="7"/>
        <v>0</v>
      </c>
      <c r="H38" s="12"/>
    </row>
    <row r="39" spans="1:8" x14ac:dyDescent="0.25">
      <c r="A39" s="10"/>
      <c r="B39" s="87" t="s">
        <v>764</v>
      </c>
      <c r="C39" s="225" t="s">
        <v>772</v>
      </c>
      <c r="D39" s="226"/>
      <c r="E39" s="79">
        <v>0</v>
      </c>
      <c r="F39" s="79">
        <v>0</v>
      </c>
      <c r="G39" s="73">
        <f t="shared" si="7"/>
        <v>0</v>
      </c>
      <c r="H39" s="12"/>
    </row>
    <row r="40" spans="1:8" x14ac:dyDescent="0.25">
      <c r="A40" s="10"/>
      <c r="B40" s="87" t="s">
        <v>765</v>
      </c>
      <c r="C40" s="225" t="s">
        <v>773</v>
      </c>
      <c r="D40" s="226"/>
      <c r="E40" s="79">
        <v>0</v>
      </c>
      <c r="F40" s="79">
        <v>0</v>
      </c>
      <c r="G40" s="73">
        <f t="shared" si="7"/>
        <v>0</v>
      </c>
      <c r="H40" s="12"/>
    </row>
    <row r="41" spans="1:8" x14ac:dyDescent="0.25">
      <c r="A41" s="10"/>
      <c r="B41" s="87"/>
      <c r="C41" s="225"/>
      <c r="D41" s="226"/>
      <c r="E41" s="79"/>
      <c r="F41" s="79"/>
      <c r="G41" s="62"/>
      <c r="H41" s="12"/>
    </row>
    <row r="42" spans="1:8" x14ac:dyDescent="0.25">
      <c r="A42" s="10"/>
      <c r="B42" s="49"/>
      <c r="C42" s="31"/>
      <c r="D42" s="31"/>
      <c r="E42" s="49"/>
      <c r="F42" s="49"/>
      <c r="G42" s="63"/>
      <c r="H42" s="12"/>
    </row>
    <row r="43" spans="1:8" x14ac:dyDescent="0.25">
      <c r="A43" s="10"/>
      <c r="B43" s="231" t="s">
        <v>91</v>
      </c>
      <c r="C43" s="232"/>
      <c r="D43" s="233"/>
      <c r="E43" s="64">
        <v>3373354.3800000004</v>
      </c>
      <c r="F43" s="64">
        <f>+F11+F19+F22+F28+F30+F32</f>
        <v>342743.45999999996</v>
      </c>
      <c r="G43" s="65">
        <f t="shared" si="0"/>
        <v>3716097.8400000003</v>
      </c>
      <c r="H43" s="12"/>
    </row>
    <row r="44" spans="1:8" x14ac:dyDescent="0.25">
      <c r="A44" s="10"/>
      <c r="B44" s="26"/>
      <c r="C44" s="31"/>
      <c r="D44" s="31"/>
      <c r="E44" s="26"/>
      <c r="F44" s="26"/>
      <c r="G44" s="30"/>
      <c r="H44" s="12"/>
    </row>
    <row r="45" spans="1:8" ht="15.75" thickBot="1" x14ac:dyDescent="0.3">
      <c r="A45" s="10"/>
      <c r="B45" s="26"/>
      <c r="C45" s="31"/>
      <c r="D45" s="31"/>
      <c r="E45" s="26"/>
      <c r="F45" s="26"/>
      <c r="G45" s="30"/>
      <c r="H45" s="12"/>
    </row>
    <row r="46" spans="1:8" x14ac:dyDescent="0.25">
      <c r="A46" s="8"/>
      <c r="B46" s="36"/>
      <c r="C46" s="36"/>
      <c r="D46" s="36"/>
      <c r="E46" s="36"/>
      <c r="F46" s="36"/>
      <c r="G46" s="37"/>
      <c r="H46" s="9"/>
    </row>
    <row r="47" spans="1:8" x14ac:dyDescent="0.25">
      <c r="A47" s="39"/>
      <c r="B47" s="131" t="s">
        <v>92</v>
      </c>
      <c r="C47" s="26"/>
      <c r="D47" s="26"/>
      <c r="E47" s="26"/>
      <c r="F47" s="26"/>
      <c r="G47" s="108"/>
      <c r="H47" s="12"/>
    </row>
    <row r="48" spans="1:8" x14ac:dyDescent="0.25">
      <c r="A48" s="10"/>
      <c r="B48" s="26"/>
      <c r="C48" s="26"/>
      <c r="D48" s="26"/>
      <c r="E48" s="26"/>
      <c r="F48" s="26"/>
      <c r="G48" s="108"/>
      <c r="H48" s="12"/>
    </row>
    <row r="49" spans="1:8" x14ac:dyDescent="0.25">
      <c r="A49" s="10"/>
      <c r="B49" s="26"/>
      <c r="C49" s="26"/>
      <c r="D49" s="26"/>
      <c r="E49" s="26"/>
      <c r="F49" s="26"/>
      <c r="G49" s="30"/>
      <c r="H49" s="12"/>
    </row>
    <row r="50" spans="1:8" ht="15.75" thickBot="1" x14ac:dyDescent="0.3">
      <c r="A50" s="10"/>
      <c r="B50" s="26"/>
      <c r="C50" s="26"/>
      <c r="D50" s="26"/>
      <c r="E50" s="26"/>
      <c r="F50" s="26"/>
      <c r="G50" s="30"/>
      <c r="H50" s="12"/>
    </row>
    <row r="51" spans="1:8" x14ac:dyDescent="0.25">
      <c r="A51" s="8"/>
      <c r="B51" s="36"/>
      <c r="C51" s="36"/>
      <c r="D51" s="36"/>
      <c r="E51" s="36"/>
      <c r="F51" s="36"/>
      <c r="G51" s="37"/>
      <c r="H51" s="9"/>
    </row>
    <row r="52" spans="1:8" x14ac:dyDescent="0.25">
      <c r="A52" s="10"/>
      <c r="B52" s="26"/>
      <c r="C52" s="26"/>
      <c r="D52" s="26"/>
      <c r="E52" s="26"/>
      <c r="F52" s="26"/>
      <c r="G52" s="30"/>
      <c r="H52" s="12"/>
    </row>
    <row r="53" spans="1:8" x14ac:dyDescent="0.25">
      <c r="A53" s="10"/>
      <c r="B53" s="11"/>
      <c r="C53" s="11"/>
      <c r="D53" s="11"/>
      <c r="E53" s="11"/>
      <c r="F53" s="11"/>
      <c r="G53" s="27"/>
      <c r="H53" s="12"/>
    </row>
    <row r="54" spans="1:8" x14ac:dyDescent="0.25">
      <c r="A54" s="10"/>
      <c r="B54" s="11"/>
      <c r="C54" s="11"/>
      <c r="D54" s="11"/>
      <c r="E54" s="11"/>
      <c r="F54" s="11"/>
      <c r="G54" s="27"/>
      <c r="H54" s="12"/>
    </row>
    <row r="55" spans="1:8" x14ac:dyDescent="0.25">
      <c r="A55" s="10"/>
      <c r="B55" s="11"/>
      <c r="C55" s="11"/>
      <c r="D55" s="11"/>
      <c r="E55" s="11"/>
      <c r="F55" s="11"/>
      <c r="G55" s="27"/>
      <c r="H55" s="12"/>
    </row>
    <row r="56" spans="1:8" x14ac:dyDescent="0.25">
      <c r="A56" s="10"/>
      <c r="B56" s="11"/>
      <c r="C56" s="24"/>
      <c r="D56" s="11"/>
      <c r="E56" s="11"/>
      <c r="F56" s="24"/>
      <c r="G56" s="24"/>
      <c r="H56" s="12"/>
    </row>
    <row r="57" spans="1:8" x14ac:dyDescent="0.25">
      <c r="A57" s="10"/>
      <c r="B57" s="11"/>
      <c r="C57" s="164" t="s">
        <v>52</v>
      </c>
      <c r="D57" s="165"/>
      <c r="E57" s="11"/>
      <c r="F57" s="177" t="s">
        <v>53</v>
      </c>
      <c r="G57" s="177"/>
      <c r="H57" s="12"/>
    </row>
    <row r="58" spans="1:8" x14ac:dyDescent="0.25">
      <c r="A58" s="10"/>
      <c r="B58" s="11"/>
      <c r="C58" s="164" t="s">
        <v>774</v>
      </c>
      <c r="D58" s="11"/>
      <c r="E58" s="11"/>
      <c r="F58" s="177" t="s">
        <v>776</v>
      </c>
      <c r="G58" s="177"/>
      <c r="H58" s="12"/>
    </row>
    <row r="59" spans="1:8" x14ac:dyDescent="0.25">
      <c r="A59" s="10"/>
      <c r="B59" s="11"/>
      <c r="C59" s="164" t="s">
        <v>775</v>
      </c>
      <c r="D59" s="11"/>
      <c r="E59" s="11"/>
      <c r="F59" s="177" t="s">
        <v>883</v>
      </c>
      <c r="G59" s="177"/>
      <c r="H59" s="12"/>
    </row>
    <row r="60" spans="1:8" x14ac:dyDescent="0.25">
      <c r="A60" s="10"/>
      <c r="B60" s="11"/>
      <c r="C60" s="11"/>
      <c r="D60" s="11"/>
      <c r="E60" s="11"/>
      <c r="F60" s="11"/>
      <c r="G60" s="11"/>
      <c r="H60" s="12"/>
    </row>
    <row r="61" spans="1:8" x14ac:dyDescent="0.25">
      <c r="A61" s="10"/>
      <c r="B61" s="11"/>
      <c r="C61" s="11"/>
      <c r="D61" s="11"/>
      <c r="E61" s="11"/>
      <c r="F61" s="11"/>
      <c r="G61" s="11"/>
      <c r="H61" s="12"/>
    </row>
    <row r="62" spans="1:8" x14ac:dyDescent="0.25">
      <c r="A62" s="10"/>
      <c r="B62" s="11"/>
      <c r="C62" s="11"/>
      <c r="D62" s="11"/>
      <c r="E62" s="11"/>
      <c r="F62" s="11"/>
      <c r="G62" s="11"/>
      <c r="H62" s="12"/>
    </row>
    <row r="63" spans="1:8" x14ac:dyDescent="0.25">
      <c r="A63" s="10"/>
      <c r="B63" s="11"/>
      <c r="C63" s="11"/>
      <c r="D63" s="11"/>
      <c r="E63" s="11"/>
      <c r="F63" s="11"/>
      <c r="G63" s="11"/>
      <c r="H63" s="12"/>
    </row>
    <row r="64" spans="1:8" x14ac:dyDescent="0.25">
      <c r="A64" s="10"/>
      <c r="B64" s="11"/>
      <c r="C64" s="11"/>
      <c r="D64" s="11"/>
      <c r="E64" s="11"/>
      <c r="F64" s="11"/>
      <c r="G64" s="11"/>
      <c r="H64" s="12"/>
    </row>
    <row r="65" spans="1:8" x14ac:dyDescent="0.25">
      <c r="A65" s="10"/>
      <c r="B65" s="11"/>
      <c r="C65" s="11"/>
      <c r="D65" s="168" t="s">
        <v>51</v>
      </c>
      <c r="E65" s="168"/>
      <c r="F65" s="168"/>
      <c r="G65" s="168"/>
      <c r="H65" s="169"/>
    </row>
    <row r="66" spans="1:8" x14ac:dyDescent="0.25">
      <c r="A66" s="10"/>
      <c r="B66" s="11"/>
      <c r="C66" s="11"/>
      <c r="D66" s="166" t="s">
        <v>777</v>
      </c>
      <c r="E66" s="166"/>
      <c r="F66" s="166"/>
      <c r="G66" s="11"/>
      <c r="H66" s="12"/>
    </row>
    <row r="67" spans="1:8" x14ac:dyDescent="0.25">
      <c r="A67" s="10"/>
      <c r="B67" s="11"/>
      <c r="C67" s="11"/>
      <c r="D67" s="166" t="s">
        <v>884</v>
      </c>
      <c r="E67" s="166"/>
      <c r="F67" s="166"/>
      <c r="G67" s="11"/>
      <c r="H67" s="12"/>
    </row>
    <row r="68" spans="1:8" x14ac:dyDescent="0.25">
      <c r="A68" s="10"/>
      <c r="B68" s="11"/>
      <c r="C68" s="11"/>
      <c r="D68" s="166" t="s">
        <v>778</v>
      </c>
      <c r="E68" s="166"/>
      <c r="F68" s="166"/>
      <c r="G68" s="11"/>
      <c r="H68" s="12"/>
    </row>
    <row r="69" spans="1:8" x14ac:dyDescent="0.25">
      <c r="A69" s="10"/>
      <c r="B69" s="11"/>
      <c r="C69" s="11"/>
      <c r="D69" s="11"/>
      <c r="E69" s="11"/>
      <c r="F69" s="11"/>
      <c r="G69" s="11"/>
      <c r="H69" s="12"/>
    </row>
    <row r="70" spans="1:8" ht="15.75" thickBot="1" x14ac:dyDescent="0.3">
      <c r="A70" s="13"/>
      <c r="B70" s="14"/>
      <c r="C70" s="14"/>
      <c r="D70" s="14"/>
      <c r="E70" s="14"/>
      <c r="F70" s="14"/>
      <c r="G70" s="38"/>
      <c r="H70" s="15"/>
    </row>
  </sheetData>
  <mergeCells count="44">
    <mergeCell ref="G9:G10"/>
    <mergeCell ref="C16:D16"/>
    <mergeCell ref="B1:C5"/>
    <mergeCell ref="E7:F7"/>
    <mergeCell ref="B9:B10"/>
    <mergeCell ref="C9:D10"/>
    <mergeCell ref="C11:D11"/>
    <mergeCell ref="C12:D12"/>
    <mergeCell ref="C13:D13"/>
    <mergeCell ref="C14:D14"/>
    <mergeCell ref="C15:D15"/>
    <mergeCell ref="C21:D21"/>
    <mergeCell ref="C17:D17"/>
    <mergeCell ref="C18:D18"/>
    <mergeCell ref="C19:D19"/>
    <mergeCell ref="C20:D20"/>
    <mergeCell ref="C26:D26"/>
    <mergeCell ref="C27:D27"/>
    <mergeCell ref="C22:D22"/>
    <mergeCell ref="C23:D23"/>
    <mergeCell ref="C24:D24"/>
    <mergeCell ref="C25:D25"/>
    <mergeCell ref="C37:D37"/>
    <mergeCell ref="C30:D30"/>
    <mergeCell ref="C31:D31"/>
    <mergeCell ref="C28:D28"/>
    <mergeCell ref="C29:D29"/>
    <mergeCell ref="C32:D32"/>
    <mergeCell ref="C33:D33"/>
    <mergeCell ref="C34:D34"/>
    <mergeCell ref="C35:D35"/>
    <mergeCell ref="C36:D36"/>
    <mergeCell ref="C38:D38"/>
    <mergeCell ref="C39:D39"/>
    <mergeCell ref="C40:D40"/>
    <mergeCell ref="C41:D41"/>
    <mergeCell ref="B43:D43"/>
    <mergeCell ref="D67:F67"/>
    <mergeCell ref="D68:F68"/>
    <mergeCell ref="F57:G57"/>
    <mergeCell ref="F59:G59"/>
    <mergeCell ref="D65:H65"/>
    <mergeCell ref="D66:F66"/>
    <mergeCell ref="F58:G58"/>
  </mergeCells>
  <pageMargins left="0.25" right="0.25" top="0.75" bottom="0.75" header="0.3" footer="0.3"/>
  <pageSetup scale="63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topLeftCell="A43" workbookViewId="0">
      <selection activeCell="M30" sqref="M30"/>
    </sheetView>
  </sheetViews>
  <sheetFormatPr baseColWidth="10" defaultRowHeight="15" x14ac:dyDescent="0.25"/>
  <cols>
    <col min="1" max="1" width="2.7109375" customWidth="1"/>
    <col min="2" max="2" width="12.7109375" customWidth="1"/>
    <col min="3" max="4" width="30.7109375" customWidth="1"/>
    <col min="5" max="7" width="18.7109375" customWidth="1"/>
    <col min="8" max="8" width="2.7109375" customWidth="1"/>
  </cols>
  <sheetData>
    <row r="1" spans="1:8" x14ac:dyDescent="0.25">
      <c r="A1" s="8"/>
      <c r="B1" s="188"/>
      <c r="C1" s="188"/>
      <c r="D1" s="36" t="s">
        <v>0</v>
      </c>
      <c r="E1" s="101"/>
      <c r="F1" s="36"/>
      <c r="G1" s="36"/>
      <c r="H1" s="9"/>
    </row>
    <row r="2" spans="1:8" x14ac:dyDescent="0.25">
      <c r="A2" s="10"/>
      <c r="B2" s="167"/>
      <c r="C2" s="167"/>
      <c r="D2" s="26" t="s">
        <v>54</v>
      </c>
      <c r="E2" s="11"/>
      <c r="F2" s="26"/>
      <c r="G2" s="26"/>
      <c r="H2" s="12"/>
    </row>
    <row r="3" spans="1:8" x14ac:dyDescent="0.25">
      <c r="A3" s="10"/>
      <c r="B3" s="167"/>
      <c r="C3" s="167"/>
      <c r="D3" s="28" t="s">
        <v>882</v>
      </c>
      <c r="E3" s="11"/>
      <c r="F3" s="28"/>
      <c r="G3" s="28"/>
      <c r="H3" s="12"/>
    </row>
    <row r="4" spans="1:8" x14ac:dyDescent="0.25">
      <c r="A4" s="10"/>
      <c r="B4" s="167"/>
      <c r="C4" s="167"/>
      <c r="D4" s="130"/>
      <c r="E4" s="130"/>
      <c r="F4" s="130"/>
      <c r="G4" s="32"/>
      <c r="H4" s="12"/>
    </row>
    <row r="5" spans="1:8" x14ac:dyDescent="0.25">
      <c r="A5" s="10"/>
      <c r="B5" s="167"/>
      <c r="C5" s="167"/>
      <c r="D5" s="130"/>
      <c r="E5" s="11"/>
      <c r="F5" s="11"/>
      <c r="G5" s="27"/>
      <c r="H5" s="12"/>
    </row>
    <row r="6" spans="1:8" x14ac:dyDescent="0.25">
      <c r="A6" s="10"/>
      <c r="B6" s="144"/>
      <c r="C6" s="144"/>
      <c r="D6" s="144"/>
      <c r="E6" s="11"/>
      <c r="F6" s="11"/>
      <c r="G6" s="27"/>
      <c r="H6" s="12"/>
    </row>
    <row r="7" spans="1:8" x14ac:dyDescent="0.25">
      <c r="A7" s="10"/>
      <c r="B7" s="177" t="s">
        <v>780</v>
      </c>
      <c r="C7" s="177"/>
      <c r="D7" s="129"/>
      <c r="E7" s="167"/>
      <c r="F7" s="167"/>
      <c r="G7" s="27"/>
      <c r="H7" s="33"/>
    </row>
    <row r="8" spans="1:8" x14ac:dyDescent="0.25">
      <c r="A8" s="10"/>
      <c r="B8" s="11"/>
      <c r="C8" s="11"/>
      <c r="D8" s="11"/>
      <c r="E8" s="11"/>
      <c r="F8" s="11"/>
      <c r="G8" s="27"/>
      <c r="H8" s="12"/>
    </row>
    <row r="9" spans="1:8" x14ac:dyDescent="0.25">
      <c r="A9" s="10"/>
      <c r="B9" s="215" t="s">
        <v>5</v>
      </c>
      <c r="C9" s="217" t="s">
        <v>6</v>
      </c>
      <c r="D9" s="218"/>
      <c r="E9" s="40" t="s">
        <v>57</v>
      </c>
      <c r="F9" s="41" t="s">
        <v>8</v>
      </c>
      <c r="G9" s="216" t="s">
        <v>58</v>
      </c>
      <c r="H9" s="12"/>
    </row>
    <row r="10" spans="1:8" x14ac:dyDescent="0.25">
      <c r="A10" s="10"/>
      <c r="B10" s="215"/>
      <c r="C10" s="219"/>
      <c r="D10" s="220"/>
      <c r="E10" s="25" t="s">
        <v>56</v>
      </c>
      <c r="F10" s="25"/>
      <c r="G10" s="216"/>
      <c r="H10" s="12"/>
    </row>
    <row r="11" spans="1:8" x14ac:dyDescent="0.25">
      <c r="A11" s="10"/>
      <c r="B11" s="42" t="s">
        <v>779</v>
      </c>
      <c r="C11" s="234" t="s">
        <v>781</v>
      </c>
      <c r="D11" s="235"/>
      <c r="E11" s="70"/>
      <c r="F11" s="70"/>
      <c r="G11" s="69"/>
      <c r="H11" s="12"/>
    </row>
    <row r="12" spans="1:8" x14ac:dyDescent="0.25">
      <c r="A12" s="10"/>
      <c r="B12" s="43" t="s">
        <v>782</v>
      </c>
      <c r="C12" s="225" t="s">
        <v>787</v>
      </c>
      <c r="D12" s="238"/>
      <c r="E12" s="71">
        <v>147981.04</v>
      </c>
      <c r="F12" s="133">
        <v>0</v>
      </c>
      <c r="G12" s="62">
        <f>+E12+F12</f>
        <v>147981.04</v>
      </c>
      <c r="H12" s="12"/>
    </row>
    <row r="13" spans="1:8" x14ac:dyDescent="0.25">
      <c r="A13" s="10"/>
      <c r="B13" s="43" t="s">
        <v>783</v>
      </c>
      <c r="C13" s="225" t="s">
        <v>788</v>
      </c>
      <c r="D13" s="238"/>
      <c r="E13" s="71">
        <v>24453.61</v>
      </c>
      <c r="F13" s="133">
        <v>0</v>
      </c>
      <c r="G13" s="62">
        <f t="shared" ref="G13:G23" si="0">+E13+F13</f>
        <v>24453.61</v>
      </c>
      <c r="H13" s="12"/>
    </row>
    <row r="14" spans="1:8" x14ac:dyDescent="0.25">
      <c r="A14" s="10"/>
      <c r="B14" s="43" t="s">
        <v>784</v>
      </c>
      <c r="C14" s="225" t="s">
        <v>789</v>
      </c>
      <c r="D14" s="238"/>
      <c r="E14" s="71">
        <v>98600</v>
      </c>
      <c r="F14" s="133">
        <v>0</v>
      </c>
      <c r="G14" s="73">
        <f t="shared" si="0"/>
        <v>98600</v>
      </c>
      <c r="H14" s="12"/>
    </row>
    <row r="15" spans="1:8" x14ac:dyDescent="0.25">
      <c r="A15" s="10"/>
      <c r="B15" s="43" t="s">
        <v>785</v>
      </c>
      <c r="C15" s="225" t="s">
        <v>790</v>
      </c>
      <c r="D15" s="238"/>
      <c r="E15" s="71">
        <v>307400</v>
      </c>
      <c r="F15" s="133">
        <v>0</v>
      </c>
      <c r="G15" s="62">
        <f t="shared" si="0"/>
        <v>307400</v>
      </c>
      <c r="H15" s="12"/>
    </row>
    <row r="16" spans="1:8" x14ac:dyDescent="0.25">
      <c r="A16" s="10"/>
      <c r="B16" s="43" t="s">
        <v>786</v>
      </c>
      <c r="C16" s="225" t="s">
        <v>791</v>
      </c>
      <c r="D16" s="238"/>
      <c r="E16" s="71">
        <v>46457.29</v>
      </c>
      <c r="F16" s="133">
        <v>0</v>
      </c>
      <c r="G16" s="62">
        <f t="shared" si="0"/>
        <v>46457.29</v>
      </c>
      <c r="H16" s="12"/>
    </row>
    <row r="17" spans="1:8" x14ac:dyDescent="0.25">
      <c r="A17" s="10"/>
      <c r="B17" s="43"/>
      <c r="C17" s="247" t="s">
        <v>792</v>
      </c>
      <c r="D17" s="248"/>
      <c r="E17" s="51">
        <f>SUM(E12:E16)</f>
        <v>624891.94000000006</v>
      </c>
      <c r="F17" s="113">
        <f>SUM(F12:F16)</f>
        <v>0</v>
      </c>
      <c r="G17" s="58">
        <f>+E17+F17</f>
        <v>624891.94000000006</v>
      </c>
      <c r="H17" s="12"/>
    </row>
    <row r="18" spans="1:8" x14ac:dyDescent="0.25">
      <c r="A18" s="10"/>
      <c r="B18" s="43" t="s">
        <v>786</v>
      </c>
      <c r="C18" s="225" t="s">
        <v>826</v>
      </c>
      <c r="D18" s="238"/>
      <c r="E18" s="71">
        <v>60676.12</v>
      </c>
      <c r="F18" s="133">
        <v>0</v>
      </c>
      <c r="G18" s="62">
        <f t="shared" si="0"/>
        <v>60676.12</v>
      </c>
      <c r="H18" s="12"/>
    </row>
    <row r="19" spans="1:8" x14ac:dyDescent="0.25">
      <c r="A19" s="10"/>
      <c r="B19" s="43" t="s">
        <v>793</v>
      </c>
      <c r="C19" s="225" t="s">
        <v>827</v>
      </c>
      <c r="D19" s="238"/>
      <c r="E19" s="72">
        <v>0</v>
      </c>
      <c r="F19" s="133">
        <v>0</v>
      </c>
      <c r="G19" s="73">
        <f t="shared" si="0"/>
        <v>0</v>
      </c>
      <c r="H19" s="12"/>
    </row>
    <row r="20" spans="1:8" x14ac:dyDescent="0.25">
      <c r="A20" s="10"/>
      <c r="B20" s="43" t="s">
        <v>794</v>
      </c>
      <c r="C20" s="225" t="s">
        <v>828</v>
      </c>
      <c r="D20" s="246"/>
      <c r="E20" s="93">
        <v>346408.74</v>
      </c>
      <c r="F20" s="133">
        <v>0</v>
      </c>
      <c r="G20" s="62">
        <f t="shared" si="0"/>
        <v>346408.74</v>
      </c>
      <c r="H20" s="12"/>
    </row>
    <row r="21" spans="1:8" x14ac:dyDescent="0.25">
      <c r="A21" s="10"/>
      <c r="B21" s="43" t="s">
        <v>795</v>
      </c>
      <c r="C21" s="225" t="s">
        <v>829</v>
      </c>
      <c r="D21" s="238"/>
      <c r="E21" s="71">
        <v>323849.8</v>
      </c>
      <c r="F21" s="133">
        <v>0</v>
      </c>
      <c r="G21" s="62">
        <f t="shared" si="0"/>
        <v>323849.8</v>
      </c>
      <c r="H21" s="12"/>
    </row>
    <row r="22" spans="1:8" x14ac:dyDescent="0.25">
      <c r="A22" s="10"/>
      <c r="B22" s="43" t="s">
        <v>796</v>
      </c>
      <c r="C22" s="225" t="s">
        <v>830</v>
      </c>
      <c r="D22" s="238"/>
      <c r="E22" s="71">
        <v>1118035.6000000001</v>
      </c>
      <c r="F22" s="133">
        <v>0</v>
      </c>
      <c r="G22" s="62">
        <f t="shared" si="0"/>
        <v>1118035.6000000001</v>
      </c>
      <c r="H22" s="12"/>
    </row>
    <row r="23" spans="1:8" x14ac:dyDescent="0.25">
      <c r="A23" s="10"/>
      <c r="B23" s="43" t="s">
        <v>797</v>
      </c>
      <c r="C23" s="225" t="s">
        <v>831</v>
      </c>
      <c r="D23" s="238"/>
      <c r="E23" s="94">
        <v>71556.600000000006</v>
      </c>
      <c r="F23" s="133">
        <v>0</v>
      </c>
      <c r="G23" s="62">
        <f t="shared" si="0"/>
        <v>71556.600000000006</v>
      </c>
      <c r="H23" s="12"/>
    </row>
    <row r="24" spans="1:8" x14ac:dyDescent="0.25">
      <c r="A24" s="10"/>
      <c r="B24" s="43" t="s">
        <v>798</v>
      </c>
      <c r="C24" s="225" t="s">
        <v>832</v>
      </c>
      <c r="D24" s="226"/>
      <c r="E24" s="94">
        <v>142642.66</v>
      </c>
      <c r="F24" s="133">
        <v>0</v>
      </c>
      <c r="G24" s="62">
        <f>+E24+F24</f>
        <v>142642.66</v>
      </c>
      <c r="H24" s="12"/>
    </row>
    <row r="25" spans="1:8" x14ac:dyDescent="0.25">
      <c r="A25" s="10"/>
      <c r="B25" s="43" t="s">
        <v>799</v>
      </c>
      <c r="C25" s="225" t="s">
        <v>833</v>
      </c>
      <c r="D25" s="226"/>
      <c r="E25" s="94">
        <v>441685.93</v>
      </c>
      <c r="F25" s="133">
        <v>0</v>
      </c>
      <c r="G25" s="62">
        <f t="shared" ref="G25:G32" si="1">+E25+F25</f>
        <v>441685.93</v>
      </c>
      <c r="H25" s="12"/>
    </row>
    <row r="26" spans="1:8" x14ac:dyDescent="0.25">
      <c r="A26" s="10"/>
      <c r="B26" s="43" t="s">
        <v>800</v>
      </c>
      <c r="C26" s="225" t="s">
        <v>834</v>
      </c>
      <c r="D26" s="226"/>
      <c r="E26" s="94">
        <v>199994.67</v>
      </c>
      <c r="F26" s="133">
        <v>0</v>
      </c>
      <c r="G26" s="62">
        <f t="shared" si="1"/>
        <v>199994.67</v>
      </c>
      <c r="H26" s="12"/>
    </row>
    <row r="27" spans="1:8" x14ac:dyDescent="0.25">
      <c r="A27" s="10"/>
      <c r="B27" s="43" t="s">
        <v>801</v>
      </c>
      <c r="C27" s="225" t="s">
        <v>835</v>
      </c>
      <c r="D27" s="226"/>
      <c r="E27" s="94">
        <v>252387.49</v>
      </c>
      <c r="F27" s="133">
        <v>0</v>
      </c>
      <c r="G27" s="62">
        <f t="shared" si="1"/>
        <v>252387.49</v>
      </c>
      <c r="H27" s="12"/>
    </row>
    <row r="28" spans="1:8" x14ac:dyDescent="0.25">
      <c r="A28" s="10"/>
      <c r="B28" s="43" t="s">
        <v>802</v>
      </c>
      <c r="C28" s="225" t="s">
        <v>836</v>
      </c>
      <c r="D28" s="226"/>
      <c r="E28" s="94">
        <v>245111.76</v>
      </c>
      <c r="F28" s="133">
        <v>0</v>
      </c>
      <c r="G28" s="62">
        <f t="shared" si="1"/>
        <v>245111.76</v>
      </c>
      <c r="H28" s="12"/>
    </row>
    <row r="29" spans="1:8" x14ac:dyDescent="0.25">
      <c r="A29" s="10"/>
      <c r="B29" s="43" t="s">
        <v>803</v>
      </c>
      <c r="C29" s="225" t="s">
        <v>837</v>
      </c>
      <c r="D29" s="226"/>
      <c r="E29" s="94">
        <v>54932.99</v>
      </c>
      <c r="F29" s="133">
        <v>0</v>
      </c>
      <c r="G29" s="62">
        <f t="shared" si="1"/>
        <v>54932.99</v>
      </c>
      <c r="H29" s="12"/>
    </row>
    <row r="30" spans="1:8" x14ac:dyDescent="0.25">
      <c r="A30" s="10"/>
      <c r="B30" s="43" t="s">
        <v>839</v>
      </c>
      <c r="C30" s="225" t="s">
        <v>842</v>
      </c>
      <c r="D30" s="226"/>
      <c r="E30" s="94">
        <v>748247.85</v>
      </c>
      <c r="F30" s="133">
        <v>0</v>
      </c>
      <c r="G30" s="62">
        <f t="shared" si="1"/>
        <v>748247.85</v>
      </c>
      <c r="H30" s="12"/>
    </row>
    <row r="31" spans="1:8" x14ac:dyDescent="0.25">
      <c r="A31" s="10"/>
      <c r="B31" s="43" t="s">
        <v>838</v>
      </c>
      <c r="C31" s="225" t="s">
        <v>843</v>
      </c>
      <c r="D31" s="226"/>
      <c r="E31" s="94">
        <v>177733.72</v>
      </c>
      <c r="F31" s="133">
        <v>0</v>
      </c>
      <c r="G31" s="62">
        <f t="shared" si="1"/>
        <v>177733.72</v>
      </c>
      <c r="H31" s="12"/>
    </row>
    <row r="32" spans="1:8" x14ac:dyDescent="0.25">
      <c r="A32" s="10"/>
      <c r="B32" s="43" t="s">
        <v>804</v>
      </c>
      <c r="C32" s="225" t="s">
        <v>844</v>
      </c>
      <c r="D32" s="226"/>
      <c r="E32" s="94">
        <v>1145448.1499999999</v>
      </c>
      <c r="F32" s="133">
        <v>0</v>
      </c>
      <c r="G32" s="62">
        <f t="shared" si="1"/>
        <v>1145448.1499999999</v>
      </c>
      <c r="H32" s="12"/>
    </row>
    <row r="33" spans="1:8" x14ac:dyDescent="0.25">
      <c r="A33" s="10"/>
      <c r="B33" s="43" t="s">
        <v>805</v>
      </c>
      <c r="C33" s="225" t="s">
        <v>845</v>
      </c>
      <c r="D33" s="226"/>
      <c r="E33" s="94">
        <v>1077979.6599999999</v>
      </c>
      <c r="F33" s="133">
        <v>0</v>
      </c>
      <c r="G33" s="62">
        <f>+E33+F33</f>
        <v>1077979.6599999999</v>
      </c>
      <c r="H33" s="12"/>
    </row>
    <row r="34" spans="1:8" x14ac:dyDescent="0.25">
      <c r="A34" s="10"/>
      <c r="B34" s="43" t="s">
        <v>806</v>
      </c>
      <c r="C34" s="225" t="s">
        <v>846</v>
      </c>
      <c r="D34" s="226"/>
      <c r="E34" s="94">
        <v>345866.56</v>
      </c>
      <c r="F34" s="133">
        <v>0</v>
      </c>
      <c r="G34" s="62">
        <f>+E34+F34</f>
        <v>345866.56</v>
      </c>
      <c r="H34" s="12"/>
    </row>
    <row r="35" spans="1:8" x14ac:dyDescent="0.25">
      <c r="A35" s="10"/>
      <c r="B35" s="43" t="s">
        <v>807</v>
      </c>
      <c r="C35" s="225" t="s">
        <v>847</v>
      </c>
      <c r="D35" s="226"/>
      <c r="E35" s="94">
        <v>1775327.26</v>
      </c>
      <c r="F35" s="133">
        <v>0</v>
      </c>
      <c r="G35" s="62">
        <f t="shared" ref="G35:G54" si="2">+E35+F35</f>
        <v>1775327.26</v>
      </c>
      <c r="H35" s="12"/>
    </row>
    <row r="36" spans="1:8" x14ac:dyDescent="0.25">
      <c r="A36" s="10"/>
      <c r="B36" s="43" t="s">
        <v>808</v>
      </c>
      <c r="C36" s="225" t="s">
        <v>881</v>
      </c>
      <c r="D36" s="226"/>
      <c r="E36" s="94">
        <v>0</v>
      </c>
      <c r="F36" s="133">
        <v>626574</v>
      </c>
      <c r="G36" s="62">
        <f t="shared" ref="G36" si="3">+E36+F36</f>
        <v>626574</v>
      </c>
      <c r="H36" s="12"/>
    </row>
    <row r="37" spans="1:8" x14ac:dyDescent="0.25">
      <c r="A37" s="10"/>
      <c r="B37" s="43"/>
      <c r="C37" s="247" t="s">
        <v>848</v>
      </c>
      <c r="D37" s="248"/>
      <c r="E37" s="92">
        <f>SUM(E18:E36)</f>
        <v>8527885.5600000005</v>
      </c>
      <c r="F37" s="92">
        <f>SUM(F18:F36)</f>
        <v>626574</v>
      </c>
      <c r="G37" s="58">
        <f>+E37+F37</f>
        <v>9154459.5600000005</v>
      </c>
      <c r="H37" s="12"/>
    </row>
    <row r="38" spans="1:8" x14ac:dyDescent="0.25">
      <c r="A38" s="10"/>
      <c r="B38" s="43" t="s">
        <v>808</v>
      </c>
      <c r="C38" s="225" t="s">
        <v>849</v>
      </c>
      <c r="D38" s="226"/>
      <c r="E38" s="94">
        <v>4159752.5</v>
      </c>
      <c r="F38" s="125">
        <v>0</v>
      </c>
      <c r="G38" s="62">
        <f t="shared" si="2"/>
        <v>4159752.5</v>
      </c>
      <c r="H38" s="12"/>
    </row>
    <row r="39" spans="1:8" x14ac:dyDescent="0.25">
      <c r="A39" s="10"/>
      <c r="B39" s="43"/>
      <c r="C39" s="247" t="s">
        <v>850</v>
      </c>
      <c r="D39" s="248"/>
      <c r="E39" s="92">
        <f>+E38</f>
        <v>4159752.5</v>
      </c>
      <c r="F39" s="115">
        <f>+F38</f>
        <v>0</v>
      </c>
      <c r="G39" s="58">
        <f>+E39+F39</f>
        <v>4159752.5</v>
      </c>
      <c r="H39" s="12"/>
    </row>
    <row r="40" spans="1:8" x14ac:dyDescent="0.25">
      <c r="A40" s="10"/>
      <c r="B40" s="43" t="s">
        <v>809</v>
      </c>
      <c r="C40" s="225" t="s">
        <v>851</v>
      </c>
      <c r="D40" s="226"/>
      <c r="E40" s="79">
        <v>4848495</v>
      </c>
      <c r="F40" s="125">
        <v>0</v>
      </c>
      <c r="G40" s="73">
        <f t="shared" si="2"/>
        <v>4848495</v>
      </c>
      <c r="H40" s="12"/>
    </row>
    <row r="41" spans="1:8" x14ac:dyDescent="0.25">
      <c r="A41" s="10"/>
      <c r="B41" s="43" t="s">
        <v>810</v>
      </c>
      <c r="C41" s="225" t="s">
        <v>852</v>
      </c>
      <c r="D41" s="226"/>
      <c r="E41" s="94">
        <v>732775.35</v>
      </c>
      <c r="F41" s="125">
        <v>0</v>
      </c>
      <c r="G41" s="62">
        <f t="shared" si="2"/>
        <v>732775.35</v>
      </c>
      <c r="H41" s="12"/>
    </row>
    <row r="42" spans="1:8" x14ac:dyDescent="0.25">
      <c r="A42" s="10"/>
      <c r="B42" s="43" t="s">
        <v>813</v>
      </c>
      <c r="C42" s="225" t="s">
        <v>853</v>
      </c>
      <c r="D42" s="226"/>
      <c r="E42" s="79">
        <v>217564.67</v>
      </c>
      <c r="F42" s="125">
        <v>0</v>
      </c>
      <c r="G42" s="62">
        <f t="shared" si="2"/>
        <v>217564.67</v>
      </c>
      <c r="H42" s="12"/>
    </row>
    <row r="43" spans="1:8" x14ac:dyDescent="0.25">
      <c r="A43" s="10"/>
      <c r="B43" s="43" t="s">
        <v>811</v>
      </c>
      <c r="C43" s="225" t="s">
        <v>854</v>
      </c>
      <c r="D43" s="226"/>
      <c r="E43" s="94">
        <v>1800778.38</v>
      </c>
      <c r="F43" s="125">
        <v>0</v>
      </c>
      <c r="G43" s="62">
        <f t="shared" si="2"/>
        <v>1800778.38</v>
      </c>
      <c r="H43" s="12"/>
    </row>
    <row r="44" spans="1:8" x14ac:dyDescent="0.25">
      <c r="A44" s="10"/>
      <c r="B44" s="43" t="s">
        <v>812</v>
      </c>
      <c r="C44" s="225" t="s">
        <v>855</v>
      </c>
      <c r="D44" s="226"/>
      <c r="E44" s="79">
        <v>568896.56999999995</v>
      </c>
      <c r="F44" s="125">
        <v>0</v>
      </c>
      <c r="G44" s="62">
        <f t="shared" si="2"/>
        <v>568896.56999999995</v>
      </c>
      <c r="H44" s="12"/>
    </row>
    <row r="45" spans="1:8" x14ac:dyDescent="0.25">
      <c r="A45" s="10"/>
      <c r="B45" s="43" t="s">
        <v>814</v>
      </c>
      <c r="C45" s="225" t="s">
        <v>856</v>
      </c>
      <c r="D45" s="226"/>
      <c r="E45" s="79">
        <v>796205.68</v>
      </c>
      <c r="F45" s="125">
        <v>0</v>
      </c>
      <c r="G45" s="73">
        <f t="shared" si="2"/>
        <v>796205.68</v>
      </c>
      <c r="H45" s="12"/>
    </row>
    <row r="46" spans="1:8" x14ac:dyDescent="0.25">
      <c r="A46" s="10"/>
      <c r="B46" s="43"/>
      <c r="C46" s="247" t="s">
        <v>857</v>
      </c>
      <c r="D46" s="248"/>
      <c r="E46" s="68">
        <f>SUM(E40:E45)</f>
        <v>8964715.6500000004</v>
      </c>
      <c r="F46" s="115">
        <f>SUM(F40:F45)</f>
        <v>0</v>
      </c>
      <c r="G46" s="58">
        <f>+E46+F46</f>
        <v>8964715.6500000004</v>
      </c>
      <c r="H46" s="12"/>
    </row>
    <row r="47" spans="1:8" x14ac:dyDescent="0.25">
      <c r="A47" s="10"/>
      <c r="B47" s="43" t="s">
        <v>815</v>
      </c>
      <c r="C47" s="225" t="s">
        <v>858</v>
      </c>
      <c r="D47" s="226"/>
      <c r="E47" s="94">
        <v>248002.23</v>
      </c>
      <c r="F47" s="125">
        <v>0</v>
      </c>
      <c r="G47" s="62">
        <f t="shared" si="2"/>
        <v>248002.23</v>
      </c>
      <c r="H47" s="12"/>
    </row>
    <row r="48" spans="1:8" x14ac:dyDescent="0.25">
      <c r="A48" s="10"/>
      <c r="B48" s="43"/>
      <c r="C48" s="247" t="s">
        <v>859</v>
      </c>
      <c r="D48" s="248"/>
      <c r="E48" s="92">
        <f>+E47</f>
        <v>248002.23</v>
      </c>
      <c r="F48" s="115">
        <f>+F47</f>
        <v>0</v>
      </c>
      <c r="G48" s="58">
        <f>+E48+F48</f>
        <v>248002.23</v>
      </c>
      <c r="H48" s="12"/>
    </row>
    <row r="49" spans="1:8" x14ac:dyDescent="0.25">
      <c r="A49" s="10"/>
      <c r="B49" s="43" t="s">
        <v>840</v>
      </c>
      <c r="C49" s="225" t="s">
        <v>860</v>
      </c>
      <c r="D49" s="226"/>
      <c r="E49" s="94">
        <v>890853.23</v>
      </c>
      <c r="F49" s="125">
        <v>0</v>
      </c>
      <c r="G49" s="62">
        <f t="shared" si="2"/>
        <v>890853.23</v>
      </c>
      <c r="H49" s="12"/>
    </row>
    <row r="50" spans="1:8" x14ac:dyDescent="0.25">
      <c r="A50" s="10"/>
      <c r="B50" s="43" t="s">
        <v>841</v>
      </c>
      <c r="C50" s="225" t="s">
        <v>861</v>
      </c>
      <c r="D50" s="226"/>
      <c r="E50" s="94">
        <v>755815.04</v>
      </c>
      <c r="F50" s="125">
        <v>0</v>
      </c>
      <c r="G50" s="62">
        <f t="shared" si="2"/>
        <v>755815.04</v>
      </c>
      <c r="H50" s="12"/>
    </row>
    <row r="51" spans="1:8" x14ac:dyDescent="0.25">
      <c r="A51" s="10"/>
      <c r="B51" s="43" t="s">
        <v>816</v>
      </c>
      <c r="C51" s="225" t="s">
        <v>862</v>
      </c>
      <c r="D51" s="226"/>
      <c r="E51" s="79">
        <v>564462.77</v>
      </c>
      <c r="F51" s="125">
        <v>0</v>
      </c>
      <c r="G51" s="73">
        <f t="shared" si="2"/>
        <v>564462.77</v>
      </c>
      <c r="H51" s="12"/>
    </row>
    <row r="52" spans="1:8" x14ac:dyDescent="0.25">
      <c r="A52" s="10"/>
      <c r="B52" s="43" t="s">
        <v>817</v>
      </c>
      <c r="C52" s="225" t="s">
        <v>863</v>
      </c>
      <c r="D52" s="226"/>
      <c r="E52" s="79">
        <v>892218.06</v>
      </c>
      <c r="F52" s="125">
        <v>0</v>
      </c>
      <c r="G52" s="73">
        <f t="shared" si="2"/>
        <v>892218.06</v>
      </c>
      <c r="H52" s="12"/>
    </row>
    <row r="53" spans="1:8" x14ac:dyDescent="0.25">
      <c r="A53" s="10"/>
      <c r="B53" s="43"/>
      <c r="C53" s="247" t="s">
        <v>864</v>
      </c>
      <c r="D53" s="248"/>
      <c r="E53" s="92">
        <f>SUM(E49:E52)</f>
        <v>3103349.1</v>
      </c>
      <c r="F53" s="115">
        <f>SUM(F49:F52)</f>
        <v>0</v>
      </c>
      <c r="G53" s="58">
        <f>+E53+F53</f>
        <v>3103349.1</v>
      </c>
      <c r="H53" s="12"/>
    </row>
    <row r="54" spans="1:8" x14ac:dyDescent="0.25">
      <c r="A54" s="10"/>
      <c r="B54" s="43" t="s">
        <v>818</v>
      </c>
      <c r="C54" s="225" t="s">
        <v>865</v>
      </c>
      <c r="D54" s="226"/>
      <c r="E54" s="94">
        <v>233306.43</v>
      </c>
      <c r="F54" s="125">
        <v>0</v>
      </c>
      <c r="G54" s="62">
        <f t="shared" si="2"/>
        <v>233306.43</v>
      </c>
      <c r="H54" s="12"/>
    </row>
    <row r="55" spans="1:8" ht="15" customHeight="1" x14ac:dyDescent="0.25">
      <c r="A55" s="10"/>
      <c r="B55" s="43" t="s">
        <v>819</v>
      </c>
      <c r="C55" s="225" t="s">
        <v>866</v>
      </c>
      <c r="D55" s="226"/>
      <c r="E55" s="94">
        <v>333494.64</v>
      </c>
      <c r="F55" s="134">
        <v>0</v>
      </c>
      <c r="G55" s="62">
        <f>+E55+F55</f>
        <v>333494.64</v>
      </c>
      <c r="H55" s="12"/>
    </row>
    <row r="56" spans="1:8" x14ac:dyDescent="0.25">
      <c r="A56" s="10"/>
      <c r="B56" s="43" t="s">
        <v>820</v>
      </c>
      <c r="C56" s="225" t="s">
        <v>867</v>
      </c>
      <c r="D56" s="226"/>
      <c r="E56" s="79">
        <v>227184.03</v>
      </c>
      <c r="F56" s="125">
        <v>0</v>
      </c>
      <c r="G56" s="73">
        <f>+E56+F56</f>
        <v>227184.03</v>
      </c>
      <c r="H56" s="12"/>
    </row>
    <row r="57" spans="1:8" x14ac:dyDescent="0.25">
      <c r="A57" s="10"/>
      <c r="B57" s="43" t="s">
        <v>821</v>
      </c>
      <c r="C57" s="225" t="s">
        <v>868</v>
      </c>
      <c r="D57" s="226"/>
      <c r="E57" s="94">
        <f>573450.46+12631.06</f>
        <v>586081.52</v>
      </c>
      <c r="F57" s="125">
        <v>0</v>
      </c>
      <c r="G57" s="62">
        <f>+E57+F57</f>
        <v>586081.52</v>
      </c>
      <c r="H57" s="12"/>
    </row>
    <row r="58" spans="1:8" ht="15" customHeight="1" x14ac:dyDescent="0.25">
      <c r="A58" s="10"/>
      <c r="B58" s="43" t="s">
        <v>822</v>
      </c>
      <c r="C58" s="225" t="s">
        <v>869</v>
      </c>
      <c r="D58" s="226"/>
      <c r="E58" s="94">
        <v>171366.66</v>
      </c>
      <c r="F58" s="125">
        <v>0</v>
      </c>
      <c r="G58" s="62">
        <f t="shared" ref="G58:G60" si="4">+E58+F58</f>
        <v>171366.66</v>
      </c>
      <c r="H58" s="12"/>
    </row>
    <row r="59" spans="1:8" ht="15" customHeight="1" x14ac:dyDescent="0.25">
      <c r="A59" s="10"/>
      <c r="B59" s="43"/>
      <c r="C59" s="247" t="s">
        <v>870</v>
      </c>
      <c r="D59" s="248"/>
      <c r="E59" s="92">
        <f>SUM(E54:E58)</f>
        <v>1551433.28</v>
      </c>
      <c r="F59" s="115">
        <f>SUM(F54:F58)</f>
        <v>0</v>
      </c>
      <c r="G59" s="58">
        <f>SUM(E59:F59)</f>
        <v>1551433.28</v>
      </c>
      <c r="H59" s="12"/>
    </row>
    <row r="60" spans="1:8" x14ac:dyDescent="0.25">
      <c r="A60" s="10"/>
      <c r="B60" s="43" t="s">
        <v>823</v>
      </c>
      <c r="C60" s="225" t="s">
        <v>871</v>
      </c>
      <c r="D60" s="226"/>
      <c r="E60" s="94">
        <f>25799533.9+100465.79</f>
        <v>25899999.689999998</v>
      </c>
      <c r="F60" s="125">
        <v>0</v>
      </c>
      <c r="G60" s="62">
        <f t="shared" si="4"/>
        <v>25899999.689999998</v>
      </c>
      <c r="H60" s="12"/>
    </row>
    <row r="61" spans="1:8" x14ac:dyDescent="0.25">
      <c r="A61" s="10"/>
      <c r="B61" s="43" t="s">
        <v>824</v>
      </c>
      <c r="C61" s="225" t="s">
        <v>872</v>
      </c>
      <c r="D61" s="226"/>
      <c r="E61" s="94">
        <v>2999992.69</v>
      </c>
      <c r="F61" s="125"/>
      <c r="G61" s="62">
        <f>+E61+F61</f>
        <v>2999992.69</v>
      </c>
      <c r="H61" s="12"/>
    </row>
    <row r="62" spans="1:8" x14ac:dyDescent="0.25">
      <c r="A62" s="10"/>
      <c r="B62" s="43"/>
      <c r="C62" s="247" t="s">
        <v>873</v>
      </c>
      <c r="D62" s="248"/>
      <c r="E62" s="92">
        <f>SUM(E60:E61)</f>
        <v>28899992.379999999</v>
      </c>
      <c r="F62" s="115">
        <f>SUM(F60:F61)</f>
        <v>0</v>
      </c>
      <c r="G62" s="58">
        <f>SUM(E62:F62)</f>
        <v>28899992.379999999</v>
      </c>
      <c r="H62" s="12"/>
    </row>
    <row r="63" spans="1:8" x14ac:dyDescent="0.25">
      <c r="A63" s="10"/>
      <c r="B63" s="43" t="s">
        <v>825</v>
      </c>
      <c r="C63" s="225" t="s">
        <v>874</v>
      </c>
      <c r="D63" s="226"/>
      <c r="E63" s="79">
        <v>1245776.58</v>
      </c>
      <c r="F63" s="125">
        <v>0</v>
      </c>
      <c r="G63" s="62">
        <f>+E63+F63</f>
        <v>1245776.58</v>
      </c>
      <c r="H63" s="12"/>
    </row>
    <row r="64" spans="1:8" x14ac:dyDescent="0.25">
      <c r="A64" s="10"/>
      <c r="B64" s="83"/>
      <c r="C64" s="247" t="s">
        <v>875</v>
      </c>
      <c r="D64" s="248"/>
      <c r="E64" s="84">
        <f>SUM(E63)</f>
        <v>1245776.58</v>
      </c>
      <c r="F64" s="113">
        <f>SUM(F63)</f>
        <v>0</v>
      </c>
      <c r="G64" s="58">
        <f>+E64+F64</f>
        <v>1245776.58</v>
      </c>
      <c r="H64" s="12"/>
    </row>
    <row r="65" spans="1:8" x14ac:dyDescent="0.25">
      <c r="A65" s="10"/>
      <c r="B65" s="231" t="s">
        <v>91</v>
      </c>
      <c r="C65" s="232"/>
      <c r="D65" s="233"/>
      <c r="E65" s="64">
        <f>+E17+E37+E39+E46+E48+E53+E59+E62+E64</f>
        <v>57325799.219999999</v>
      </c>
      <c r="F65" s="64">
        <f>+F17+F37+F39+F46+F48+F53+F59+F62+F64</f>
        <v>626574</v>
      </c>
      <c r="G65" s="65">
        <f t="shared" ref="G65" si="5">+E65+F65</f>
        <v>57952373.219999999</v>
      </c>
      <c r="H65" s="12"/>
    </row>
    <row r="66" spans="1:8" x14ac:dyDescent="0.25">
      <c r="A66" s="10"/>
      <c r="B66" s="26"/>
      <c r="C66" s="31"/>
      <c r="D66" s="31"/>
      <c r="E66" s="26"/>
      <c r="F66" s="26"/>
      <c r="G66" s="30"/>
      <c r="H66" s="12"/>
    </row>
    <row r="67" spans="1:8" ht="15.75" thickBot="1" x14ac:dyDescent="0.3">
      <c r="A67" s="10"/>
      <c r="B67" s="26"/>
      <c r="C67" s="31"/>
      <c r="D67" s="31"/>
      <c r="E67" s="26"/>
      <c r="F67" s="26"/>
      <c r="G67" s="30"/>
      <c r="H67" s="12"/>
    </row>
    <row r="68" spans="1:8" x14ac:dyDescent="0.25">
      <c r="A68" s="8"/>
      <c r="B68" s="36"/>
      <c r="C68" s="36"/>
      <c r="D68" s="36"/>
      <c r="E68" s="36"/>
      <c r="F68" s="36"/>
      <c r="G68" s="37"/>
      <c r="H68" s="9"/>
    </row>
    <row r="69" spans="1:8" x14ac:dyDescent="0.25">
      <c r="A69" s="39"/>
      <c r="B69" s="131" t="s">
        <v>92</v>
      </c>
      <c r="C69" s="26"/>
      <c r="D69" s="26"/>
      <c r="E69" s="26"/>
      <c r="F69" s="26"/>
      <c r="G69" s="30"/>
      <c r="H69" s="12"/>
    </row>
    <row r="70" spans="1:8" x14ac:dyDescent="0.25">
      <c r="A70" s="10"/>
      <c r="B70" s="26"/>
      <c r="C70" s="26"/>
      <c r="D70" s="26"/>
      <c r="E70" s="26"/>
      <c r="F70" s="26"/>
      <c r="G70" s="30"/>
      <c r="H70" s="12"/>
    </row>
    <row r="71" spans="1:8" x14ac:dyDescent="0.25">
      <c r="A71" s="10"/>
      <c r="B71" s="26"/>
      <c r="C71" s="26"/>
      <c r="D71" s="26"/>
      <c r="E71" s="26"/>
      <c r="F71" s="26"/>
      <c r="G71" s="30"/>
      <c r="H71" s="12"/>
    </row>
    <row r="72" spans="1:8" ht="15.75" thickBot="1" x14ac:dyDescent="0.3">
      <c r="A72" s="10"/>
      <c r="B72" s="26"/>
      <c r="C72" s="26"/>
      <c r="D72" s="26"/>
      <c r="E72" s="26"/>
      <c r="F72" s="26"/>
      <c r="G72" s="30"/>
      <c r="H72" s="12"/>
    </row>
    <row r="73" spans="1:8" x14ac:dyDescent="0.25">
      <c r="A73" s="8"/>
      <c r="B73" s="36"/>
      <c r="C73" s="36"/>
      <c r="D73" s="36"/>
      <c r="E73" s="36"/>
      <c r="F73" s="36"/>
      <c r="G73" s="37"/>
      <c r="H73" s="9"/>
    </row>
    <row r="74" spans="1:8" x14ac:dyDescent="0.25">
      <c r="A74" s="10"/>
      <c r="B74" s="26"/>
      <c r="C74" s="26"/>
      <c r="D74" s="26"/>
      <c r="E74" s="26"/>
      <c r="F74" s="26"/>
      <c r="G74" s="30"/>
      <c r="H74" s="12"/>
    </row>
    <row r="75" spans="1:8" x14ac:dyDescent="0.25">
      <c r="A75" s="10"/>
      <c r="B75" s="11"/>
      <c r="C75" s="11"/>
      <c r="D75" s="11"/>
      <c r="E75" s="11"/>
      <c r="F75" s="11"/>
      <c r="G75" s="27"/>
      <c r="H75" s="12"/>
    </row>
    <row r="76" spans="1:8" x14ac:dyDescent="0.25">
      <c r="A76" s="10"/>
      <c r="B76" s="11"/>
      <c r="C76" s="11"/>
      <c r="D76" s="11"/>
      <c r="E76" s="11"/>
      <c r="F76" s="11"/>
      <c r="G76" s="27"/>
      <c r="H76" s="12"/>
    </row>
    <row r="77" spans="1:8" x14ac:dyDescent="0.25">
      <c r="A77" s="10"/>
      <c r="B77" s="11"/>
      <c r="C77" s="11"/>
      <c r="D77" s="11"/>
      <c r="E77" s="11"/>
      <c r="F77" s="11"/>
      <c r="G77" s="27"/>
      <c r="H77" s="12"/>
    </row>
    <row r="78" spans="1:8" x14ac:dyDescent="0.25">
      <c r="A78" s="10"/>
      <c r="B78" s="11"/>
      <c r="C78" s="24"/>
      <c r="D78" s="11"/>
      <c r="E78" s="11"/>
      <c r="F78" s="24"/>
      <c r="G78" s="24"/>
      <c r="H78" s="12"/>
    </row>
    <row r="79" spans="1:8" x14ac:dyDescent="0.25">
      <c r="A79" s="10"/>
      <c r="B79" s="11"/>
      <c r="C79" s="164" t="s">
        <v>52</v>
      </c>
      <c r="D79" s="165"/>
      <c r="E79" s="11"/>
      <c r="F79" s="177" t="s">
        <v>53</v>
      </c>
      <c r="G79" s="177"/>
      <c r="H79" s="12"/>
    </row>
    <row r="80" spans="1:8" x14ac:dyDescent="0.25">
      <c r="A80" s="10"/>
      <c r="B80" s="11"/>
      <c r="C80" s="164" t="s">
        <v>774</v>
      </c>
      <c r="D80" s="11"/>
      <c r="E80" s="11"/>
      <c r="F80" s="177" t="s">
        <v>776</v>
      </c>
      <c r="G80" s="177"/>
      <c r="H80" s="12"/>
    </row>
    <row r="81" spans="1:8" x14ac:dyDescent="0.25">
      <c r="A81" s="10"/>
      <c r="B81" s="11"/>
      <c r="C81" s="164" t="s">
        <v>775</v>
      </c>
      <c r="D81" s="11"/>
      <c r="E81" s="11"/>
      <c r="F81" s="177" t="s">
        <v>883</v>
      </c>
      <c r="G81" s="177"/>
      <c r="H81" s="12"/>
    </row>
    <row r="82" spans="1:8" x14ac:dyDescent="0.25">
      <c r="A82" s="10"/>
      <c r="B82" s="11"/>
      <c r="C82" s="11"/>
      <c r="D82" s="11"/>
      <c r="E82" s="11"/>
      <c r="F82" s="11"/>
      <c r="G82" s="11"/>
      <c r="H82" s="12"/>
    </row>
    <row r="83" spans="1:8" x14ac:dyDescent="0.25">
      <c r="A83" s="10"/>
      <c r="B83" s="11"/>
      <c r="C83" s="11"/>
      <c r="D83" s="11"/>
      <c r="E83" s="11"/>
      <c r="F83" s="11"/>
      <c r="G83" s="11"/>
      <c r="H83" s="12"/>
    </row>
    <row r="84" spans="1:8" x14ac:dyDescent="0.25">
      <c r="A84" s="10"/>
      <c r="B84" s="11"/>
      <c r="C84" s="11"/>
      <c r="D84" s="11"/>
      <c r="E84" s="11"/>
      <c r="F84" s="11"/>
      <c r="G84" s="11"/>
      <c r="H84" s="12"/>
    </row>
    <row r="85" spans="1:8" x14ac:dyDescent="0.25">
      <c r="A85" s="10"/>
      <c r="B85" s="11"/>
      <c r="C85" s="11"/>
      <c r="D85" s="11"/>
      <c r="E85" s="11"/>
      <c r="F85" s="11"/>
      <c r="G85" s="11"/>
      <c r="H85" s="12"/>
    </row>
    <row r="86" spans="1:8" x14ac:dyDescent="0.25">
      <c r="A86" s="10"/>
      <c r="B86" s="11"/>
      <c r="C86" s="11"/>
      <c r="D86" s="11"/>
      <c r="E86" s="11"/>
      <c r="F86" s="11"/>
      <c r="G86" s="11"/>
      <c r="H86" s="12"/>
    </row>
    <row r="87" spans="1:8" x14ac:dyDescent="0.25">
      <c r="A87" s="10"/>
      <c r="B87" s="11"/>
      <c r="C87" s="11"/>
      <c r="D87" s="168" t="s">
        <v>51</v>
      </c>
      <c r="E87" s="168"/>
      <c r="F87" s="168"/>
      <c r="G87" s="168"/>
      <c r="H87" s="169"/>
    </row>
    <row r="88" spans="1:8" x14ac:dyDescent="0.25">
      <c r="A88" s="10"/>
      <c r="B88" s="11"/>
      <c r="C88" s="11"/>
      <c r="D88" s="166" t="s">
        <v>777</v>
      </c>
      <c r="E88" s="166"/>
      <c r="F88" s="166"/>
      <c r="G88" s="11"/>
      <c r="H88" s="12"/>
    </row>
    <row r="89" spans="1:8" x14ac:dyDescent="0.25">
      <c r="A89" s="10"/>
      <c r="B89" s="11"/>
      <c r="C89" s="11"/>
      <c r="D89" s="166" t="s">
        <v>884</v>
      </c>
      <c r="E89" s="166"/>
      <c r="F89" s="166"/>
      <c r="G89" s="11"/>
      <c r="H89" s="12"/>
    </row>
    <row r="90" spans="1:8" x14ac:dyDescent="0.25">
      <c r="A90" s="10"/>
      <c r="B90" s="11"/>
      <c r="C90" s="11"/>
      <c r="D90" s="166" t="s">
        <v>778</v>
      </c>
      <c r="E90" s="166"/>
      <c r="F90" s="166"/>
      <c r="G90" s="11"/>
      <c r="H90" s="12"/>
    </row>
    <row r="91" spans="1:8" x14ac:dyDescent="0.25">
      <c r="A91" s="10"/>
      <c r="B91" s="11"/>
      <c r="C91" s="11"/>
      <c r="D91" s="11"/>
      <c r="E91" s="11"/>
      <c r="F91" s="11"/>
      <c r="G91" s="11"/>
      <c r="H91" s="12"/>
    </row>
    <row r="92" spans="1:8" ht="15.75" thickBot="1" x14ac:dyDescent="0.3">
      <c r="A92" s="13"/>
      <c r="B92" s="14"/>
      <c r="C92" s="14"/>
      <c r="D92" s="14"/>
      <c r="E92" s="14"/>
      <c r="F92" s="14"/>
      <c r="G92" s="38"/>
      <c r="H92" s="15"/>
    </row>
  </sheetData>
  <mergeCells count="68">
    <mergeCell ref="C34:D34"/>
    <mergeCell ref="C35:D35"/>
    <mergeCell ref="C38:D38"/>
    <mergeCell ref="C40:D40"/>
    <mergeCell ref="C41:D41"/>
    <mergeCell ref="C56:D56"/>
    <mergeCell ref="C57:D57"/>
    <mergeCell ref="C58:D58"/>
    <mergeCell ref="C60:D60"/>
    <mergeCell ref="C59:D59"/>
    <mergeCell ref="C52:D52"/>
    <mergeCell ref="C54:D54"/>
    <mergeCell ref="C53:D53"/>
    <mergeCell ref="D89:F89"/>
    <mergeCell ref="D90:F90"/>
    <mergeCell ref="B65:D65"/>
    <mergeCell ref="F79:G79"/>
    <mergeCell ref="C62:D62"/>
    <mergeCell ref="C63:D63"/>
    <mergeCell ref="C64:D64"/>
    <mergeCell ref="F80:G80"/>
    <mergeCell ref="F81:G81"/>
    <mergeCell ref="D87:H87"/>
    <mergeCell ref="D88:F88"/>
    <mergeCell ref="C61:D61"/>
    <mergeCell ref="C55:D55"/>
    <mergeCell ref="C31:D31"/>
    <mergeCell ref="C32:D32"/>
    <mergeCell ref="C49:D49"/>
    <mergeCell ref="C50:D50"/>
    <mergeCell ref="C51:D51"/>
    <mergeCell ref="C36:D36"/>
    <mergeCell ref="C37:D37"/>
    <mergeCell ref="C39:D39"/>
    <mergeCell ref="C46:D46"/>
    <mergeCell ref="C48:D48"/>
    <mergeCell ref="C42:D42"/>
    <mergeCell ref="C43:D43"/>
    <mergeCell ref="C44:D44"/>
    <mergeCell ref="C45:D45"/>
    <mergeCell ref="C47:D47"/>
    <mergeCell ref="C33:D33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B1:C5"/>
    <mergeCell ref="B7:C7"/>
    <mergeCell ref="E7:F7"/>
    <mergeCell ref="B9:B10"/>
    <mergeCell ref="C9:D10"/>
    <mergeCell ref="C18:D18"/>
    <mergeCell ref="C19:D19"/>
    <mergeCell ref="C20:D20"/>
    <mergeCell ref="G9:G10"/>
    <mergeCell ref="C16:D16"/>
    <mergeCell ref="C11:D11"/>
    <mergeCell ref="C12:D12"/>
    <mergeCell ref="C13:D13"/>
    <mergeCell ref="C14:D14"/>
    <mergeCell ref="C15:D15"/>
    <mergeCell ref="C17:D17"/>
  </mergeCells>
  <pageMargins left="0.25" right="0.25" top="0.75" bottom="0.75" header="0.3" footer="0.3"/>
  <pageSetup scale="5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31" sqref="Q31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workbookViewId="0">
      <selection activeCell="E5" sqref="E5"/>
    </sheetView>
  </sheetViews>
  <sheetFormatPr baseColWidth="10" defaultRowHeight="15" x14ac:dyDescent="0.25"/>
  <cols>
    <col min="1" max="1" width="2.7109375" customWidth="1"/>
    <col min="2" max="2" width="12.7109375" customWidth="1"/>
    <col min="3" max="4" width="30.7109375" customWidth="1"/>
    <col min="5" max="6" width="18.7109375" customWidth="1"/>
    <col min="7" max="7" width="18.7109375" style="29" customWidth="1"/>
    <col min="8" max="8" width="2.7109375" customWidth="1"/>
    <col min="10" max="10" width="14.140625" bestFit="1" customWidth="1"/>
  </cols>
  <sheetData>
    <row r="1" spans="1:10" x14ac:dyDescent="0.25">
      <c r="A1" s="8"/>
      <c r="B1" s="188"/>
      <c r="C1" s="188"/>
      <c r="D1" s="36" t="s">
        <v>0</v>
      </c>
      <c r="E1" s="101"/>
      <c r="F1" s="36"/>
      <c r="G1" s="36"/>
      <c r="H1" s="9"/>
    </row>
    <row r="2" spans="1:10" x14ac:dyDescent="0.25">
      <c r="A2" s="10"/>
      <c r="B2" s="167"/>
      <c r="C2" s="167"/>
      <c r="D2" s="26" t="s">
        <v>54</v>
      </c>
      <c r="E2" s="11"/>
      <c r="F2" s="26"/>
      <c r="G2" s="26"/>
      <c r="H2" s="12"/>
    </row>
    <row r="3" spans="1:10" x14ac:dyDescent="0.25">
      <c r="A3" s="10"/>
      <c r="B3" s="167"/>
      <c r="C3" s="167"/>
      <c r="D3" s="26" t="s">
        <v>879</v>
      </c>
      <c r="E3" s="11"/>
      <c r="F3" s="28"/>
      <c r="G3" s="28"/>
      <c r="H3" s="12"/>
    </row>
    <row r="4" spans="1:10" x14ac:dyDescent="0.25">
      <c r="A4" s="10"/>
      <c r="B4" s="167"/>
      <c r="C4" s="167"/>
      <c r="D4" s="146"/>
      <c r="E4" s="146"/>
      <c r="F4" s="146"/>
      <c r="G4" s="32"/>
      <c r="H4" s="12"/>
    </row>
    <row r="5" spans="1:10" ht="30" customHeight="1" x14ac:dyDescent="0.25">
      <c r="A5" s="10"/>
      <c r="B5" s="167"/>
      <c r="C5" s="167"/>
      <c r="D5" s="146"/>
      <c r="E5" s="11"/>
      <c r="F5" s="11"/>
      <c r="G5" s="27"/>
      <c r="H5" s="12"/>
    </row>
    <row r="6" spans="1:10" x14ac:dyDescent="0.25">
      <c r="A6" s="10"/>
      <c r="B6" s="177" t="s">
        <v>55</v>
      </c>
      <c r="C6" s="177"/>
      <c r="D6" s="147"/>
      <c r="E6" s="167"/>
      <c r="F6" s="167"/>
      <c r="G6" s="27"/>
      <c r="H6" s="33"/>
    </row>
    <row r="7" spans="1:10" x14ac:dyDescent="0.25">
      <c r="A7" s="10"/>
      <c r="B7" s="11"/>
      <c r="C7" s="11"/>
      <c r="D7" s="11"/>
      <c r="E7" s="11"/>
      <c r="F7" s="11"/>
      <c r="G7" s="27"/>
      <c r="H7" s="12"/>
    </row>
    <row r="8" spans="1:10" x14ac:dyDescent="0.25">
      <c r="A8" s="10"/>
      <c r="B8" s="215" t="s">
        <v>5</v>
      </c>
      <c r="C8" s="217" t="s">
        <v>6</v>
      </c>
      <c r="D8" s="218"/>
      <c r="E8" s="40" t="s">
        <v>57</v>
      </c>
      <c r="F8" s="41" t="s">
        <v>8</v>
      </c>
      <c r="G8" s="216" t="s">
        <v>58</v>
      </c>
      <c r="H8" s="12"/>
    </row>
    <row r="9" spans="1:10" x14ac:dyDescent="0.25">
      <c r="A9" s="10"/>
      <c r="B9" s="215"/>
      <c r="C9" s="219"/>
      <c r="D9" s="220"/>
      <c r="E9" s="25" t="s">
        <v>56</v>
      </c>
      <c r="F9" s="25"/>
      <c r="G9" s="216"/>
      <c r="H9" s="12"/>
    </row>
    <row r="10" spans="1:10" x14ac:dyDescent="0.25">
      <c r="A10" s="10"/>
      <c r="B10" s="42" t="s">
        <v>59</v>
      </c>
      <c r="C10" s="221" t="s">
        <v>60</v>
      </c>
      <c r="D10" s="222"/>
      <c r="E10" s="66">
        <v>0</v>
      </c>
      <c r="F10" s="66">
        <f>+F11</f>
        <v>0</v>
      </c>
      <c r="G10" s="67">
        <f t="shared" ref="G10:G28" si="0">+E10+F10</f>
        <v>0</v>
      </c>
      <c r="H10" s="12"/>
    </row>
    <row r="11" spans="1:10" x14ac:dyDescent="0.25">
      <c r="A11" s="10"/>
      <c r="B11" s="43" t="s">
        <v>61</v>
      </c>
      <c r="C11" s="223" t="s">
        <v>62</v>
      </c>
      <c r="D11" s="224"/>
      <c r="E11" s="50">
        <v>0</v>
      </c>
      <c r="F11" s="50">
        <v>0</v>
      </c>
      <c r="G11" s="57">
        <f t="shared" si="0"/>
        <v>0</v>
      </c>
      <c r="H11" s="12"/>
    </row>
    <row r="12" spans="1:10" x14ac:dyDescent="0.25">
      <c r="A12" s="10"/>
      <c r="B12" s="44" t="s">
        <v>63</v>
      </c>
      <c r="C12" s="209" t="s">
        <v>64</v>
      </c>
      <c r="D12" s="210"/>
      <c r="E12" s="51">
        <v>25718232.259999998</v>
      </c>
      <c r="F12" s="51">
        <f>SUM(F13:F15)</f>
        <v>6399506.0399999991</v>
      </c>
      <c r="G12" s="58">
        <f t="shared" si="0"/>
        <v>32117738.299999997</v>
      </c>
      <c r="H12" s="12"/>
    </row>
    <row r="13" spans="1:10" x14ac:dyDescent="0.25">
      <c r="A13" s="10"/>
      <c r="B13" s="45" t="s">
        <v>65</v>
      </c>
      <c r="C13" s="223" t="s">
        <v>68</v>
      </c>
      <c r="D13" s="224"/>
      <c r="E13" s="52">
        <v>7892628.4500000002</v>
      </c>
      <c r="F13" s="52">
        <v>341684.77</v>
      </c>
      <c r="G13" s="59">
        <f t="shared" si="0"/>
        <v>8234313.2200000007</v>
      </c>
      <c r="H13" s="12"/>
    </row>
    <row r="14" spans="1:10" x14ac:dyDescent="0.25">
      <c r="A14" s="10"/>
      <c r="B14" s="45" t="s">
        <v>66</v>
      </c>
      <c r="C14" s="223" t="s">
        <v>69</v>
      </c>
      <c r="D14" s="224"/>
      <c r="E14" s="52">
        <v>17185556.719999999</v>
      </c>
      <c r="F14" s="52">
        <v>6051512.2699999996</v>
      </c>
      <c r="G14" s="59">
        <f t="shared" si="0"/>
        <v>23237068.989999998</v>
      </c>
      <c r="H14" s="12"/>
      <c r="J14" s="91"/>
    </row>
    <row r="15" spans="1:10" ht="34.5" customHeight="1" x14ac:dyDescent="0.25">
      <c r="A15" s="10"/>
      <c r="B15" s="45" t="s">
        <v>67</v>
      </c>
      <c r="C15" s="225" t="s">
        <v>876</v>
      </c>
      <c r="D15" s="226"/>
      <c r="E15" s="52">
        <v>640047.09</v>
      </c>
      <c r="F15" s="52">
        <v>6309</v>
      </c>
      <c r="G15" s="59">
        <f t="shared" si="0"/>
        <v>646356.09</v>
      </c>
      <c r="H15" s="12"/>
      <c r="J15" s="91"/>
    </row>
    <row r="16" spans="1:10" ht="30" customHeight="1" x14ac:dyDescent="0.25">
      <c r="A16" s="10"/>
      <c r="B16" s="46" t="s">
        <v>70</v>
      </c>
      <c r="C16" s="227" t="s">
        <v>71</v>
      </c>
      <c r="D16" s="228"/>
      <c r="E16" s="68">
        <v>0</v>
      </c>
      <c r="F16" s="68">
        <v>0</v>
      </c>
      <c r="G16" s="60">
        <f t="shared" si="0"/>
        <v>0</v>
      </c>
      <c r="H16" s="12"/>
    </row>
    <row r="17" spans="1:8" x14ac:dyDescent="0.25">
      <c r="A17" s="10"/>
      <c r="B17" s="46" t="s">
        <v>72</v>
      </c>
      <c r="C17" s="209" t="s">
        <v>76</v>
      </c>
      <c r="D17" s="210"/>
      <c r="E17" s="53">
        <v>0</v>
      </c>
      <c r="F17" s="53">
        <v>0</v>
      </c>
      <c r="G17" s="60">
        <f t="shared" si="0"/>
        <v>0</v>
      </c>
      <c r="H17" s="12"/>
    </row>
    <row r="18" spans="1:8" x14ac:dyDescent="0.25">
      <c r="A18" s="10"/>
      <c r="B18" s="46" t="s">
        <v>75</v>
      </c>
      <c r="C18" s="209" t="s">
        <v>77</v>
      </c>
      <c r="D18" s="210"/>
      <c r="E18" s="53">
        <v>0</v>
      </c>
      <c r="F18" s="53">
        <v>0</v>
      </c>
      <c r="G18" s="60">
        <f t="shared" si="0"/>
        <v>0</v>
      </c>
      <c r="H18" s="12"/>
    </row>
    <row r="19" spans="1:8" x14ac:dyDescent="0.25">
      <c r="A19" s="10"/>
      <c r="B19" s="46" t="s">
        <v>73</v>
      </c>
      <c r="C19" s="209" t="s">
        <v>78</v>
      </c>
      <c r="D19" s="210"/>
      <c r="E19" s="53">
        <v>0</v>
      </c>
      <c r="F19" s="53">
        <v>0</v>
      </c>
      <c r="G19" s="60">
        <f t="shared" si="0"/>
        <v>0</v>
      </c>
      <c r="H19" s="12"/>
    </row>
    <row r="20" spans="1:8" x14ac:dyDescent="0.25">
      <c r="A20" s="10"/>
      <c r="B20" s="46" t="s">
        <v>74</v>
      </c>
      <c r="C20" s="209" t="s">
        <v>79</v>
      </c>
      <c r="D20" s="210"/>
      <c r="E20" s="53">
        <v>0</v>
      </c>
      <c r="F20" s="53">
        <v>0</v>
      </c>
      <c r="G20" s="60">
        <f t="shared" si="0"/>
        <v>0</v>
      </c>
      <c r="H20" s="12"/>
    </row>
    <row r="21" spans="1:8" x14ac:dyDescent="0.25">
      <c r="A21" s="10"/>
      <c r="B21" s="47" t="s">
        <v>80</v>
      </c>
      <c r="C21" s="211" t="s">
        <v>84</v>
      </c>
      <c r="D21" s="212"/>
      <c r="E21" s="54">
        <v>0</v>
      </c>
      <c r="F21" s="54">
        <v>0</v>
      </c>
      <c r="G21" s="61">
        <f t="shared" si="0"/>
        <v>0</v>
      </c>
      <c r="H21" s="12"/>
    </row>
    <row r="22" spans="1:8" x14ac:dyDescent="0.25">
      <c r="A22" s="10"/>
      <c r="B22" s="48" t="s">
        <v>81</v>
      </c>
      <c r="C22" s="213" t="s">
        <v>85</v>
      </c>
      <c r="D22" s="214"/>
      <c r="E22" s="54">
        <v>0</v>
      </c>
      <c r="F22" s="54">
        <v>0</v>
      </c>
      <c r="G22" s="61">
        <f t="shared" si="0"/>
        <v>0</v>
      </c>
      <c r="H22" s="12"/>
    </row>
    <row r="23" spans="1:8" x14ac:dyDescent="0.25">
      <c r="A23" s="10"/>
      <c r="B23" s="48" t="s">
        <v>83</v>
      </c>
      <c r="C23" s="213" t="s">
        <v>86</v>
      </c>
      <c r="D23" s="214"/>
      <c r="E23" s="54">
        <v>0</v>
      </c>
      <c r="F23" s="54">
        <v>0</v>
      </c>
      <c r="G23" s="61">
        <f t="shared" si="0"/>
        <v>0</v>
      </c>
      <c r="H23" s="12"/>
    </row>
    <row r="24" spans="1:8" x14ac:dyDescent="0.25">
      <c r="A24" s="10"/>
      <c r="B24" s="48" t="s">
        <v>82</v>
      </c>
      <c r="C24" s="213" t="s">
        <v>87</v>
      </c>
      <c r="D24" s="214"/>
      <c r="E24" s="54">
        <v>0</v>
      </c>
      <c r="F24" s="54">
        <v>0</v>
      </c>
      <c r="G24" s="61">
        <f t="shared" si="0"/>
        <v>0</v>
      </c>
      <c r="H24" s="12"/>
    </row>
    <row r="25" spans="1:8" x14ac:dyDescent="0.25">
      <c r="A25" s="10"/>
      <c r="B25" s="46" t="s">
        <v>88</v>
      </c>
      <c r="C25" s="209" t="s">
        <v>14</v>
      </c>
      <c r="D25" s="210"/>
      <c r="E25" s="55">
        <v>3027349.42</v>
      </c>
      <c r="F25" s="55">
        <f>+F26</f>
        <v>303733.68</v>
      </c>
      <c r="G25" s="58">
        <f t="shared" si="0"/>
        <v>3331083.1</v>
      </c>
      <c r="H25" s="12"/>
    </row>
    <row r="26" spans="1:8" x14ac:dyDescent="0.25">
      <c r="A26" s="10"/>
      <c r="B26" s="48" t="s">
        <v>89</v>
      </c>
      <c r="C26" s="229" t="s">
        <v>90</v>
      </c>
      <c r="D26" s="230"/>
      <c r="E26" s="56">
        <v>3027349.42</v>
      </c>
      <c r="F26" s="56">
        <v>303733.68</v>
      </c>
      <c r="G26" s="62">
        <f t="shared" si="0"/>
        <v>3331083.1</v>
      </c>
      <c r="H26" s="12"/>
    </row>
    <row r="27" spans="1:8" x14ac:dyDescent="0.25">
      <c r="A27" s="10"/>
      <c r="B27" s="49"/>
      <c r="C27" s="31"/>
      <c r="D27" s="31"/>
      <c r="E27" s="49"/>
      <c r="F27" s="49"/>
      <c r="G27" s="63"/>
      <c r="H27" s="12"/>
    </row>
    <row r="28" spans="1:8" x14ac:dyDescent="0.25">
      <c r="A28" s="10"/>
      <c r="B28" s="231" t="s">
        <v>91</v>
      </c>
      <c r="C28" s="232"/>
      <c r="D28" s="233"/>
      <c r="E28" s="64">
        <f>+E12+E25</f>
        <v>28745581.68</v>
      </c>
      <c r="F28" s="64">
        <f>+F12+F25</f>
        <v>6703239.7199999988</v>
      </c>
      <c r="G28" s="65">
        <f t="shared" si="0"/>
        <v>35448821.399999999</v>
      </c>
      <c r="H28" s="12"/>
    </row>
    <row r="29" spans="1:8" x14ac:dyDescent="0.25">
      <c r="A29" s="10"/>
      <c r="B29" s="26"/>
      <c r="C29" s="31"/>
      <c r="D29" s="31"/>
      <c r="E29" s="26"/>
      <c r="F29" s="26"/>
      <c r="G29" s="30"/>
      <c r="H29" s="12"/>
    </row>
    <row r="30" spans="1:8" ht="15.75" thickBot="1" x14ac:dyDescent="0.3">
      <c r="A30" s="10"/>
      <c r="B30" s="26"/>
      <c r="C30" s="31"/>
      <c r="D30" s="31"/>
      <c r="E30" s="26"/>
      <c r="F30" s="26"/>
      <c r="G30" s="30"/>
      <c r="H30" s="12"/>
    </row>
    <row r="31" spans="1:8" x14ac:dyDescent="0.25">
      <c r="A31" s="8"/>
      <c r="B31" s="36"/>
      <c r="C31" s="36"/>
      <c r="D31" s="36"/>
      <c r="E31" s="36"/>
      <c r="F31" s="36"/>
      <c r="G31" s="37"/>
      <c r="H31" s="9"/>
    </row>
    <row r="32" spans="1:8" x14ac:dyDescent="0.25">
      <c r="A32" s="39"/>
      <c r="B32" s="145" t="s">
        <v>92</v>
      </c>
      <c r="C32" s="26"/>
      <c r="D32" s="26"/>
      <c r="E32" s="26"/>
      <c r="F32" s="26"/>
      <c r="G32" s="30"/>
      <c r="H32" s="12"/>
    </row>
    <row r="33" spans="1:8" x14ac:dyDescent="0.25">
      <c r="A33" s="10"/>
      <c r="B33" s="26"/>
      <c r="C33" s="26"/>
      <c r="D33" s="26"/>
      <c r="E33" s="26"/>
      <c r="F33" s="26"/>
      <c r="G33" s="30"/>
      <c r="H33" s="12"/>
    </row>
    <row r="34" spans="1:8" x14ac:dyDescent="0.25">
      <c r="A34" s="10"/>
      <c r="B34" s="26"/>
      <c r="C34" s="26"/>
      <c r="D34" s="26"/>
      <c r="E34" s="26"/>
      <c r="F34" s="26"/>
      <c r="G34" s="30"/>
      <c r="H34" s="12"/>
    </row>
    <row r="35" spans="1:8" ht="15.75" thickBot="1" x14ac:dyDescent="0.3">
      <c r="A35" s="13"/>
      <c r="B35" s="34"/>
      <c r="C35" s="34"/>
      <c r="D35" s="34"/>
      <c r="E35" s="34"/>
      <c r="F35" s="34"/>
      <c r="G35" s="35"/>
      <c r="H35" s="15"/>
    </row>
    <row r="36" spans="1:8" x14ac:dyDescent="0.25">
      <c r="A36" s="8"/>
      <c r="B36" s="36"/>
      <c r="C36" s="36"/>
      <c r="D36" s="36"/>
      <c r="E36" s="36"/>
      <c r="F36" s="36"/>
      <c r="G36" s="37"/>
      <c r="H36" s="9"/>
    </row>
    <row r="37" spans="1:8" x14ac:dyDescent="0.25">
      <c r="A37" s="10"/>
      <c r="B37" s="26"/>
      <c r="C37" s="26"/>
      <c r="D37" s="26"/>
      <c r="E37" s="26"/>
      <c r="F37" s="26"/>
      <c r="G37" s="30"/>
      <c r="H37" s="12"/>
    </row>
    <row r="38" spans="1:8" x14ac:dyDescent="0.25">
      <c r="A38" s="10"/>
      <c r="B38" s="11"/>
      <c r="C38" s="11"/>
      <c r="D38" s="11"/>
      <c r="E38" s="11"/>
      <c r="F38" s="11"/>
      <c r="G38" s="27"/>
      <c r="H38" s="12"/>
    </row>
    <row r="39" spans="1:8" x14ac:dyDescent="0.25">
      <c r="A39" s="10"/>
      <c r="B39" s="11"/>
      <c r="C39" s="11"/>
      <c r="D39" s="11"/>
      <c r="E39" s="11"/>
      <c r="F39" s="11"/>
      <c r="G39" s="27"/>
      <c r="H39" s="12"/>
    </row>
    <row r="40" spans="1:8" x14ac:dyDescent="0.25">
      <c r="A40" s="10"/>
      <c r="B40" s="11"/>
      <c r="C40" s="11"/>
      <c r="D40" s="11"/>
      <c r="E40" s="11"/>
      <c r="F40" s="11"/>
      <c r="G40" s="27"/>
      <c r="H40" s="12"/>
    </row>
    <row r="41" spans="1:8" x14ac:dyDescent="0.25">
      <c r="A41" s="10"/>
      <c r="B41" s="11"/>
      <c r="C41" s="24"/>
      <c r="D41" s="11"/>
      <c r="E41" s="11"/>
      <c r="F41" s="24"/>
      <c r="G41" s="24"/>
      <c r="H41" s="12"/>
    </row>
    <row r="42" spans="1:8" x14ac:dyDescent="0.25">
      <c r="A42" s="10"/>
      <c r="B42" s="11"/>
      <c r="C42" s="147" t="s">
        <v>52</v>
      </c>
      <c r="D42" s="146"/>
      <c r="E42" s="11"/>
      <c r="F42" s="177" t="s">
        <v>53</v>
      </c>
      <c r="G42" s="177"/>
      <c r="H42" s="12"/>
    </row>
    <row r="43" spans="1:8" x14ac:dyDescent="0.25">
      <c r="A43" s="10"/>
      <c r="B43" s="11"/>
      <c r="C43" s="147" t="s">
        <v>774</v>
      </c>
      <c r="D43" s="11"/>
      <c r="E43" s="11"/>
      <c r="F43" s="177" t="s">
        <v>776</v>
      </c>
      <c r="G43" s="177"/>
      <c r="H43" s="12"/>
    </row>
    <row r="44" spans="1:8" x14ac:dyDescent="0.25">
      <c r="A44" s="10"/>
      <c r="B44" s="11"/>
      <c r="C44" s="147" t="s">
        <v>775</v>
      </c>
      <c r="D44" s="11"/>
      <c r="E44" s="11"/>
      <c r="F44" s="177" t="s">
        <v>883</v>
      </c>
      <c r="G44" s="177"/>
      <c r="H44" s="12"/>
    </row>
    <row r="45" spans="1:8" x14ac:dyDescent="0.25">
      <c r="A45" s="10"/>
      <c r="B45" s="11"/>
      <c r="C45" s="11"/>
      <c r="D45" s="11"/>
      <c r="E45" s="11"/>
      <c r="F45" s="11"/>
      <c r="G45" s="11"/>
      <c r="H45" s="12"/>
    </row>
    <row r="46" spans="1:8" x14ac:dyDescent="0.25">
      <c r="A46" s="10"/>
      <c r="B46" s="11"/>
      <c r="C46" s="11"/>
      <c r="D46" s="11"/>
      <c r="E46" s="11"/>
      <c r="F46" s="11"/>
      <c r="G46" s="11"/>
      <c r="H46" s="12"/>
    </row>
    <row r="47" spans="1:8" x14ac:dyDescent="0.25">
      <c r="A47" s="10"/>
      <c r="B47" s="11"/>
      <c r="C47" s="11"/>
      <c r="D47" s="11"/>
      <c r="E47" s="11"/>
      <c r="F47" s="11"/>
      <c r="G47" s="11"/>
      <c r="H47" s="12"/>
    </row>
    <row r="48" spans="1:8" x14ac:dyDescent="0.25">
      <c r="A48" s="10"/>
      <c r="B48" s="11"/>
      <c r="C48" s="11"/>
      <c r="D48" s="11"/>
      <c r="E48" s="11"/>
      <c r="F48" s="11"/>
      <c r="G48" s="11"/>
      <c r="H48" s="12"/>
    </row>
    <row r="49" spans="1:8" x14ac:dyDescent="0.25">
      <c r="A49" s="10"/>
      <c r="B49" s="11"/>
      <c r="C49" s="11"/>
      <c r="D49" s="11"/>
      <c r="E49" s="11"/>
      <c r="F49" s="11"/>
      <c r="G49" s="11"/>
      <c r="H49" s="12"/>
    </row>
    <row r="50" spans="1:8" x14ac:dyDescent="0.25">
      <c r="A50" s="10"/>
      <c r="B50" s="11"/>
      <c r="C50" s="11"/>
      <c r="D50" s="168" t="s">
        <v>51</v>
      </c>
      <c r="E50" s="168"/>
      <c r="F50" s="168"/>
      <c r="G50" s="168"/>
      <c r="H50" s="169"/>
    </row>
    <row r="51" spans="1:8" x14ac:dyDescent="0.25">
      <c r="A51" s="10"/>
      <c r="B51" s="11"/>
      <c r="C51" s="11"/>
      <c r="D51" s="166" t="s">
        <v>777</v>
      </c>
      <c r="E51" s="166"/>
      <c r="F51" s="166"/>
      <c r="G51" s="11"/>
      <c r="H51" s="12"/>
    </row>
    <row r="52" spans="1:8" x14ac:dyDescent="0.25">
      <c r="A52" s="10"/>
      <c r="B52" s="11"/>
      <c r="C52" s="11"/>
      <c r="D52" s="166" t="s">
        <v>884</v>
      </c>
      <c r="E52" s="166"/>
      <c r="F52" s="166"/>
      <c r="G52" s="11"/>
      <c r="H52" s="12"/>
    </row>
    <row r="53" spans="1:8" x14ac:dyDescent="0.25">
      <c r="A53" s="10"/>
      <c r="B53" s="11"/>
      <c r="C53" s="11"/>
      <c r="D53" s="166" t="s">
        <v>778</v>
      </c>
      <c r="E53" s="166"/>
      <c r="F53" s="166"/>
      <c r="G53" s="11"/>
      <c r="H53" s="12"/>
    </row>
    <row r="54" spans="1:8" x14ac:dyDescent="0.25">
      <c r="A54" s="10"/>
      <c r="B54" s="11"/>
      <c r="C54" s="11"/>
      <c r="D54" s="11"/>
      <c r="E54" s="11"/>
      <c r="F54" s="11"/>
      <c r="G54" s="11"/>
      <c r="H54" s="12"/>
    </row>
    <row r="55" spans="1:8" ht="15.75" thickBot="1" x14ac:dyDescent="0.3">
      <c r="A55" s="13"/>
      <c r="B55" s="14"/>
      <c r="C55" s="14"/>
      <c r="D55" s="14"/>
      <c r="E55" s="14"/>
      <c r="F55" s="14"/>
      <c r="G55" s="38"/>
      <c r="H55" s="15"/>
    </row>
  </sheetData>
  <mergeCells count="31">
    <mergeCell ref="C16:D16"/>
    <mergeCell ref="C17:D17"/>
    <mergeCell ref="C18:D18"/>
    <mergeCell ref="C26:D26"/>
    <mergeCell ref="B28:D28"/>
    <mergeCell ref="C11:D11"/>
    <mergeCell ref="C12:D12"/>
    <mergeCell ref="C13:D13"/>
    <mergeCell ref="C14:D14"/>
    <mergeCell ref="C15:D15"/>
    <mergeCell ref="B1:C5"/>
    <mergeCell ref="B6:C6"/>
    <mergeCell ref="E6:F6"/>
    <mergeCell ref="C19:D19"/>
    <mergeCell ref="F43:G43"/>
    <mergeCell ref="C20:D20"/>
    <mergeCell ref="C21:D21"/>
    <mergeCell ref="C22:D22"/>
    <mergeCell ref="C23:D23"/>
    <mergeCell ref="C24:D24"/>
    <mergeCell ref="C25:D25"/>
    <mergeCell ref="F42:G42"/>
    <mergeCell ref="B8:B9"/>
    <mergeCell ref="G8:G9"/>
    <mergeCell ref="C8:D9"/>
    <mergeCell ref="C10:D10"/>
    <mergeCell ref="F44:G44"/>
    <mergeCell ref="D51:F51"/>
    <mergeCell ref="D52:F52"/>
    <mergeCell ref="D53:F53"/>
    <mergeCell ref="D50:H50"/>
  </mergeCells>
  <pageMargins left="0.25" right="0.25" top="0.75" bottom="0.75" header="0.3" footer="0.3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workbookViewId="0">
      <selection activeCell="G65" sqref="G65"/>
    </sheetView>
  </sheetViews>
  <sheetFormatPr baseColWidth="10" defaultRowHeight="15" x14ac:dyDescent="0.25"/>
  <cols>
    <col min="1" max="1" width="2.7109375" customWidth="1"/>
    <col min="2" max="2" width="12.7109375" customWidth="1"/>
    <col min="3" max="4" width="30.7109375" customWidth="1"/>
    <col min="5" max="7" width="18.7109375" customWidth="1"/>
    <col min="8" max="8" width="2.7109375" customWidth="1"/>
  </cols>
  <sheetData>
    <row r="1" spans="1:8" x14ac:dyDescent="0.25">
      <c r="A1" s="8"/>
      <c r="B1" s="188"/>
      <c r="C1" s="188"/>
      <c r="D1" s="36" t="s">
        <v>0</v>
      </c>
      <c r="E1" s="101"/>
      <c r="F1" s="36"/>
      <c r="G1" s="36"/>
      <c r="H1" s="9"/>
    </row>
    <row r="2" spans="1:8" x14ac:dyDescent="0.25">
      <c r="A2" s="10"/>
      <c r="B2" s="167"/>
      <c r="C2" s="167"/>
      <c r="D2" s="26" t="s">
        <v>54</v>
      </c>
      <c r="E2" s="11"/>
      <c r="F2" s="26"/>
      <c r="G2" s="26"/>
      <c r="H2" s="12"/>
    </row>
    <row r="3" spans="1:8" x14ac:dyDescent="0.25">
      <c r="A3" s="10"/>
      <c r="B3" s="167"/>
      <c r="C3" s="167"/>
      <c r="D3" s="28" t="s">
        <v>879</v>
      </c>
      <c r="E3" s="11"/>
      <c r="F3" s="28"/>
      <c r="G3" s="28"/>
      <c r="H3" s="12"/>
    </row>
    <row r="4" spans="1:8" x14ac:dyDescent="0.25">
      <c r="A4" s="10"/>
      <c r="B4" s="167"/>
      <c r="C4" s="167"/>
      <c r="D4" s="146"/>
      <c r="E4" s="146"/>
      <c r="F4" s="146"/>
      <c r="G4" s="32"/>
      <c r="H4" s="12"/>
    </row>
    <row r="5" spans="1:8" x14ac:dyDescent="0.25">
      <c r="A5" s="10"/>
      <c r="B5" s="167"/>
      <c r="C5" s="167"/>
      <c r="D5" s="146"/>
      <c r="E5" s="11"/>
      <c r="F5" s="11"/>
      <c r="G5" s="27"/>
      <c r="H5" s="12"/>
    </row>
    <row r="6" spans="1:8" x14ac:dyDescent="0.25">
      <c r="A6" s="10"/>
      <c r="B6" s="146"/>
      <c r="C6" s="146"/>
      <c r="D6" s="146"/>
      <c r="E6" s="11"/>
      <c r="F6" s="11"/>
      <c r="G6" s="27"/>
      <c r="H6" s="12"/>
    </row>
    <row r="7" spans="1:8" x14ac:dyDescent="0.25">
      <c r="A7" s="10"/>
      <c r="B7" s="177" t="s">
        <v>96</v>
      </c>
      <c r="C7" s="177"/>
      <c r="D7" s="147"/>
      <c r="E7" s="167"/>
      <c r="F7" s="167"/>
      <c r="G7" s="27"/>
      <c r="H7" s="33"/>
    </row>
    <row r="8" spans="1:8" x14ac:dyDescent="0.25">
      <c r="A8" s="10"/>
      <c r="B8" s="11"/>
      <c r="C8" s="11"/>
      <c r="D8" s="11"/>
      <c r="E8" s="11"/>
      <c r="F8" s="11"/>
      <c r="G8" s="27"/>
      <c r="H8" s="12"/>
    </row>
    <row r="9" spans="1:8" x14ac:dyDescent="0.25">
      <c r="A9" s="10"/>
      <c r="B9" s="215" t="s">
        <v>5</v>
      </c>
      <c r="C9" s="217" t="s">
        <v>6</v>
      </c>
      <c r="D9" s="218"/>
      <c r="E9" s="40" t="s">
        <v>57</v>
      </c>
      <c r="F9" s="41" t="s">
        <v>8</v>
      </c>
      <c r="G9" s="216" t="s">
        <v>58</v>
      </c>
      <c r="H9" s="12"/>
    </row>
    <row r="10" spans="1:8" x14ac:dyDescent="0.25">
      <c r="A10" s="10"/>
      <c r="B10" s="215"/>
      <c r="C10" s="219"/>
      <c r="D10" s="220"/>
      <c r="E10" s="25" t="s">
        <v>56</v>
      </c>
      <c r="F10" s="25"/>
      <c r="G10" s="216"/>
      <c r="H10" s="12"/>
    </row>
    <row r="11" spans="1:8" ht="30.75" customHeight="1" x14ac:dyDescent="0.25">
      <c r="A11" s="10"/>
      <c r="B11" s="42" t="s">
        <v>97</v>
      </c>
      <c r="C11" s="234" t="s">
        <v>98</v>
      </c>
      <c r="D11" s="235"/>
      <c r="E11" s="70">
        <v>526133.25</v>
      </c>
      <c r="F11" s="70">
        <f>+F12</f>
        <v>9392.5</v>
      </c>
      <c r="G11" s="69">
        <f>+E11+F11</f>
        <v>535525.75</v>
      </c>
      <c r="H11" s="12"/>
    </row>
    <row r="12" spans="1:8" ht="44.25" customHeight="1" x14ac:dyDescent="0.25">
      <c r="A12" s="10"/>
      <c r="B12" s="43" t="s">
        <v>99</v>
      </c>
      <c r="C12" s="225" t="s">
        <v>100</v>
      </c>
      <c r="D12" s="226"/>
      <c r="E12" s="52">
        <v>526133.25</v>
      </c>
      <c r="F12" s="52">
        <v>9392.5</v>
      </c>
      <c r="G12" s="59">
        <f t="shared" ref="G12:G34" si="0">+E12+F12</f>
        <v>535525.75</v>
      </c>
      <c r="H12" s="12"/>
    </row>
    <row r="13" spans="1:8" x14ac:dyDescent="0.25">
      <c r="A13" s="10"/>
      <c r="B13" s="44" t="s">
        <v>102</v>
      </c>
      <c r="C13" s="209" t="s">
        <v>101</v>
      </c>
      <c r="D13" s="210"/>
      <c r="E13" s="51">
        <v>32527464.789999992</v>
      </c>
      <c r="F13" s="51">
        <f>SUM(F14:F26)</f>
        <v>1019007.59</v>
      </c>
      <c r="G13" s="58">
        <f t="shared" si="0"/>
        <v>33546472.379999992</v>
      </c>
      <c r="H13" s="12"/>
    </row>
    <row r="14" spans="1:8" ht="31.5" customHeight="1" x14ac:dyDescent="0.25">
      <c r="A14" s="10"/>
      <c r="B14" s="45" t="s">
        <v>103</v>
      </c>
      <c r="C14" s="225" t="s">
        <v>115</v>
      </c>
      <c r="D14" s="238"/>
      <c r="E14" s="71">
        <v>2089289.62</v>
      </c>
      <c r="F14" s="71">
        <v>11304.5</v>
      </c>
      <c r="G14" s="62">
        <f t="shared" si="0"/>
        <v>2100594.12</v>
      </c>
      <c r="H14" s="12"/>
    </row>
    <row r="15" spans="1:8" x14ac:dyDescent="0.25">
      <c r="A15" s="10"/>
      <c r="B15" s="45" t="s">
        <v>104</v>
      </c>
      <c r="C15" s="223" t="s">
        <v>116</v>
      </c>
      <c r="D15" s="212"/>
      <c r="E15" s="71">
        <v>25932824.990000002</v>
      </c>
      <c r="F15" s="71">
        <v>667155.30000000005</v>
      </c>
      <c r="G15" s="62">
        <f t="shared" si="0"/>
        <v>26599980.290000003</v>
      </c>
      <c r="H15" s="12"/>
    </row>
    <row r="16" spans="1:8" x14ac:dyDescent="0.25">
      <c r="A16" s="10"/>
      <c r="B16" s="45" t="s">
        <v>105</v>
      </c>
      <c r="C16" s="223" t="s">
        <v>117</v>
      </c>
      <c r="D16" s="212"/>
      <c r="E16" s="71">
        <v>8828.07</v>
      </c>
      <c r="F16" s="133">
        <v>0</v>
      </c>
      <c r="G16" s="62">
        <f t="shared" si="0"/>
        <v>8828.07</v>
      </c>
      <c r="H16" s="12"/>
    </row>
    <row r="17" spans="1:8" x14ac:dyDescent="0.25">
      <c r="A17" s="10"/>
      <c r="B17" s="45" t="s">
        <v>106</v>
      </c>
      <c r="C17" s="223" t="s">
        <v>118</v>
      </c>
      <c r="D17" s="212"/>
      <c r="E17" s="71">
        <v>2444301.6100000003</v>
      </c>
      <c r="F17" s="133">
        <v>0</v>
      </c>
      <c r="G17" s="62">
        <f t="shared" si="0"/>
        <v>2444301.6100000003</v>
      </c>
      <c r="H17" s="12"/>
    </row>
    <row r="18" spans="1:8" ht="27.75" customHeight="1" x14ac:dyDescent="0.25">
      <c r="A18" s="10"/>
      <c r="B18" s="45" t="s">
        <v>119</v>
      </c>
      <c r="C18" s="236" t="s">
        <v>120</v>
      </c>
      <c r="D18" s="237"/>
      <c r="E18" s="71">
        <v>809944.02</v>
      </c>
      <c r="F18" s="111">
        <f>77437</f>
        <v>77437</v>
      </c>
      <c r="G18" s="62">
        <f t="shared" si="0"/>
        <v>887381.02</v>
      </c>
      <c r="H18" s="12"/>
    </row>
    <row r="19" spans="1:8" ht="29.25" customHeight="1" x14ac:dyDescent="0.25">
      <c r="A19" s="10"/>
      <c r="B19" s="45" t="s">
        <v>107</v>
      </c>
      <c r="C19" s="225" t="s">
        <v>121</v>
      </c>
      <c r="D19" s="238"/>
      <c r="E19" s="72">
        <v>0</v>
      </c>
      <c r="F19" s="133">
        <v>0</v>
      </c>
      <c r="G19" s="73">
        <f t="shared" si="0"/>
        <v>0</v>
      </c>
      <c r="H19" s="12"/>
    </row>
    <row r="20" spans="1:8" x14ac:dyDescent="0.25">
      <c r="A20" s="10"/>
      <c r="B20" s="45" t="s">
        <v>108</v>
      </c>
      <c r="C20" s="223" t="s">
        <v>122</v>
      </c>
      <c r="D20" s="212"/>
      <c r="E20" s="71">
        <v>29143.800000000003</v>
      </c>
      <c r="F20" s="133">
        <v>140.19999999999999</v>
      </c>
      <c r="G20" s="62">
        <f t="shared" si="0"/>
        <v>29284.000000000004</v>
      </c>
      <c r="H20" s="12"/>
    </row>
    <row r="21" spans="1:8" x14ac:dyDescent="0.25">
      <c r="A21" s="10"/>
      <c r="B21" s="45" t="s">
        <v>109</v>
      </c>
      <c r="C21" s="223" t="s">
        <v>123</v>
      </c>
      <c r="D21" s="212"/>
      <c r="E21" s="71">
        <v>102568.47</v>
      </c>
      <c r="F21" s="133">
        <v>62786.28</v>
      </c>
      <c r="G21" s="62">
        <f t="shared" si="0"/>
        <v>165354.75</v>
      </c>
      <c r="H21" s="12"/>
    </row>
    <row r="22" spans="1:8" x14ac:dyDescent="0.25">
      <c r="A22" s="10"/>
      <c r="B22" s="45" t="s">
        <v>110</v>
      </c>
      <c r="C22" s="223" t="s">
        <v>124</v>
      </c>
      <c r="D22" s="212"/>
      <c r="E22" s="71">
        <v>704365</v>
      </c>
      <c r="F22" s="133">
        <v>145200</v>
      </c>
      <c r="G22" s="62">
        <f t="shared" si="0"/>
        <v>849565</v>
      </c>
      <c r="H22" s="12"/>
    </row>
    <row r="23" spans="1:8" x14ac:dyDescent="0.25">
      <c r="A23" s="10"/>
      <c r="B23" s="45" t="s">
        <v>111</v>
      </c>
      <c r="C23" s="223" t="s">
        <v>125</v>
      </c>
      <c r="D23" s="212"/>
      <c r="E23" s="50">
        <v>0</v>
      </c>
      <c r="F23" s="111">
        <v>0</v>
      </c>
      <c r="G23" s="62">
        <f t="shared" si="0"/>
        <v>0</v>
      </c>
      <c r="H23" s="12"/>
    </row>
    <row r="24" spans="1:8" x14ac:dyDescent="0.25">
      <c r="A24" s="10"/>
      <c r="B24" s="45" t="s">
        <v>112</v>
      </c>
      <c r="C24" s="223" t="s">
        <v>126</v>
      </c>
      <c r="D24" s="212"/>
      <c r="E24" s="52">
        <v>170374.57</v>
      </c>
      <c r="F24" s="111">
        <v>17345.21</v>
      </c>
      <c r="G24" s="59">
        <f t="shared" si="0"/>
        <v>187719.78</v>
      </c>
      <c r="H24" s="12"/>
    </row>
    <row r="25" spans="1:8" x14ac:dyDescent="0.25">
      <c r="A25" s="10"/>
      <c r="B25" s="45" t="s">
        <v>113</v>
      </c>
      <c r="C25" s="223" t="s">
        <v>127</v>
      </c>
      <c r="D25" s="224"/>
      <c r="E25" s="52">
        <v>1395.4</v>
      </c>
      <c r="F25" s="111">
        <v>88</v>
      </c>
      <c r="G25" s="59">
        <f t="shared" si="0"/>
        <v>1483.4</v>
      </c>
      <c r="H25" s="12"/>
    </row>
    <row r="26" spans="1:8" x14ac:dyDescent="0.25">
      <c r="A26" s="10"/>
      <c r="B26" s="45" t="s">
        <v>114</v>
      </c>
      <c r="C26" s="225" t="s">
        <v>128</v>
      </c>
      <c r="D26" s="226"/>
      <c r="E26" s="52">
        <v>234429.24</v>
      </c>
      <c r="F26" s="111">
        <f>38461.1-910</f>
        <v>37551.1</v>
      </c>
      <c r="G26" s="59">
        <f t="shared" si="0"/>
        <v>271980.33999999997</v>
      </c>
      <c r="H26" s="12"/>
    </row>
    <row r="27" spans="1:8" x14ac:dyDescent="0.25">
      <c r="A27" s="10"/>
      <c r="B27" s="46" t="s">
        <v>129</v>
      </c>
      <c r="C27" s="227" t="s">
        <v>130</v>
      </c>
      <c r="D27" s="228"/>
      <c r="E27" s="68">
        <v>0</v>
      </c>
      <c r="F27" s="68">
        <v>0</v>
      </c>
      <c r="G27" s="60">
        <f t="shared" si="0"/>
        <v>0</v>
      </c>
      <c r="H27" s="12"/>
    </row>
    <row r="28" spans="1:8" x14ac:dyDescent="0.25">
      <c r="A28" s="10"/>
      <c r="B28" s="48" t="s">
        <v>131</v>
      </c>
      <c r="C28" s="211" t="s">
        <v>84</v>
      </c>
      <c r="D28" s="212"/>
      <c r="E28" s="54">
        <v>0</v>
      </c>
      <c r="F28" s="54">
        <v>0</v>
      </c>
      <c r="G28" s="61">
        <f t="shared" si="0"/>
        <v>0</v>
      </c>
      <c r="H28" s="12"/>
    </row>
    <row r="29" spans="1:8" x14ac:dyDescent="0.25">
      <c r="A29" s="10"/>
      <c r="B29" s="48" t="s">
        <v>132</v>
      </c>
      <c r="C29" s="213" t="s">
        <v>85</v>
      </c>
      <c r="D29" s="214"/>
      <c r="E29" s="54">
        <v>0</v>
      </c>
      <c r="F29" s="54">
        <v>0</v>
      </c>
      <c r="G29" s="61">
        <f t="shared" si="0"/>
        <v>0</v>
      </c>
      <c r="H29" s="12"/>
    </row>
    <row r="30" spans="1:8" x14ac:dyDescent="0.25">
      <c r="A30" s="10"/>
      <c r="B30" s="48" t="s">
        <v>133</v>
      </c>
      <c r="C30" s="213" t="s">
        <v>86</v>
      </c>
      <c r="D30" s="214"/>
      <c r="E30" s="54">
        <v>0</v>
      </c>
      <c r="F30" s="54">
        <v>0</v>
      </c>
      <c r="G30" s="61">
        <f t="shared" si="0"/>
        <v>0</v>
      </c>
      <c r="H30" s="12"/>
    </row>
    <row r="31" spans="1:8" x14ac:dyDescent="0.25">
      <c r="A31" s="10"/>
      <c r="B31" s="48" t="s">
        <v>134</v>
      </c>
      <c r="C31" s="213" t="s">
        <v>87</v>
      </c>
      <c r="D31" s="214"/>
      <c r="E31" s="54">
        <v>0</v>
      </c>
      <c r="F31" s="54">
        <v>0</v>
      </c>
      <c r="G31" s="61">
        <f t="shared" si="0"/>
        <v>0</v>
      </c>
      <c r="H31" s="12"/>
    </row>
    <row r="32" spans="1:8" x14ac:dyDescent="0.25">
      <c r="A32" s="10"/>
      <c r="B32" s="46" t="s">
        <v>135</v>
      </c>
      <c r="C32" s="209" t="s">
        <v>136</v>
      </c>
      <c r="D32" s="210"/>
      <c r="E32" s="74">
        <v>0</v>
      </c>
      <c r="F32" s="74">
        <v>0</v>
      </c>
      <c r="G32" s="75">
        <f t="shared" si="0"/>
        <v>0</v>
      </c>
      <c r="H32" s="12"/>
    </row>
    <row r="33" spans="1:8" x14ac:dyDescent="0.25">
      <c r="A33" s="10"/>
      <c r="B33" s="49"/>
      <c r="C33" s="31"/>
      <c r="D33" s="31"/>
      <c r="E33" s="49"/>
      <c r="F33" s="49"/>
      <c r="G33" s="63"/>
      <c r="H33" s="12"/>
    </row>
    <row r="34" spans="1:8" x14ac:dyDescent="0.25">
      <c r="A34" s="10"/>
      <c r="B34" s="231" t="s">
        <v>91</v>
      </c>
      <c r="C34" s="232"/>
      <c r="D34" s="233"/>
      <c r="E34" s="64">
        <f>+E11+E13</f>
        <v>33053598.039999992</v>
      </c>
      <c r="F34" s="64">
        <f>+F11+F13</f>
        <v>1028400.09</v>
      </c>
      <c r="G34" s="65">
        <f t="shared" si="0"/>
        <v>34081998.129999995</v>
      </c>
      <c r="H34" s="12"/>
    </row>
    <row r="35" spans="1:8" x14ac:dyDescent="0.25">
      <c r="A35" s="10"/>
      <c r="B35" s="26"/>
      <c r="C35" s="31"/>
      <c r="D35" s="31"/>
      <c r="E35" s="26"/>
      <c r="F35" s="26"/>
      <c r="G35" s="30"/>
      <c r="H35" s="12"/>
    </row>
    <row r="36" spans="1:8" ht="15.75" thickBot="1" x14ac:dyDescent="0.3">
      <c r="A36" s="10"/>
      <c r="B36" s="26"/>
      <c r="C36" s="31"/>
      <c r="D36" s="31"/>
      <c r="E36" s="26"/>
      <c r="F36" s="26"/>
      <c r="G36" s="30"/>
      <c r="H36" s="12"/>
    </row>
    <row r="37" spans="1:8" x14ac:dyDescent="0.25">
      <c r="A37" s="8"/>
      <c r="B37" s="36"/>
      <c r="C37" s="36"/>
      <c r="D37" s="36"/>
      <c r="E37" s="36"/>
      <c r="F37" s="36"/>
      <c r="G37" s="37"/>
      <c r="H37" s="9"/>
    </row>
    <row r="38" spans="1:8" x14ac:dyDescent="0.25">
      <c r="A38" s="39"/>
      <c r="B38" s="145" t="s">
        <v>92</v>
      </c>
      <c r="C38" s="26"/>
      <c r="D38" s="26"/>
      <c r="E38" s="26"/>
      <c r="F38" s="26"/>
      <c r="G38" s="30"/>
      <c r="H38" s="12"/>
    </row>
    <row r="39" spans="1:8" x14ac:dyDescent="0.25">
      <c r="A39" s="10"/>
      <c r="B39" s="26"/>
      <c r="C39" s="26"/>
      <c r="D39" s="26"/>
      <c r="E39" s="26"/>
      <c r="F39" s="132"/>
      <c r="G39" s="108"/>
      <c r="H39" s="12"/>
    </row>
    <row r="40" spans="1:8" x14ac:dyDescent="0.25">
      <c r="A40" s="10"/>
      <c r="B40" s="26"/>
      <c r="C40" s="26"/>
      <c r="D40" s="26"/>
      <c r="E40" s="26"/>
      <c r="F40" s="26"/>
      <c r="G40" s="30"/>
      <c r="H40" s="12"/>
    </row>
    <row r="41" spans="1:8" ht="15.75" thickBot="1" x14ac:dyDescent="0.3">
      <c r="A41" s="10"/>
      <c r="B41" s="26"/>
      <c r="C41" s="26"/>
      <c r="D41" s="26"/>
      <c r="E41" s="26"/>
      <c r="F41" s="26"/>
      <c r="G41" s="30"/>
      <c r="H41" s="12"/>
    </row>
    <row r="42" spans="1:8" x14ac:dyDescent="0.25">
      <c r="A42" s="8"/>
      <c r="B42" s="36"/>
      <c r="C42" s="36"/>
      <c r="D42" s="36"/>
      <c r="E42" s="36"/>
      <c r="F42" s="36"/>
      <c r="G42" s="37"/>
      <c r="H42" s="9"/>
    </row>
    <row r="43" spans="1:8" x14ac:dyDescent="0.25">
      <c r="A43" s="10"/>
      <c r="B43" s="26"/>
      <c r="C43" s="26"/>
      <c r="D43" s="26"/>
      <c r="E43" s="26"/>
      <c r="F43" s="26"/>
      <c r="G43" s="30"/>
      <c r="H43" s="12"/>
    </row>
    <row r="44" spans="1:8" x14ac:dyDescent="0.25">
      <c r="A44" s="10"/>
      <c r="B44" s="11"/>
      <c r="C44" s="11"/>
      <c r="D44" s="11"/>
      <c r="E44" s="11"/>
      <c r="F44" s="11"/>
      <c r="G44" s="27"/>
      <c r="H44" s="12"/>
    </row>
    <row r="45" spans="1:8" x14ac:dyDescent="0.25">
      <c r="A45" s="10"/>
      <c r="B45" s="11"/>
      <c r="C45" s="11"/>
      <c r="D45" s="11"/>
      <c r="E45" s="11"/>
      <c r="F45" s="11"/>
      <c r="G45" s="27"/>
      <c r="H45" s="12"/>
    </row>
    <row r="46" spans="1:8" x14ac:dyDescent="0.25">
      <c r="A46" s="10"/>
      <c r="B46" s="11"/>
      <c r="C46" s="11"/>
      <c r="D46" s="11"/>
      <c r="E46" s="11"/>
      <c r="F46" s="11"/>
      <c r="G46" s="27"/>
      <c r="H46" s="12"/>
    </row>
    <row r="47" spans="1:8" x14ac:dyDescent="0.25">
      <c r="A47" s="10"/>
      <c r="B47" s="11"/>
      <c r="C47" s="24"/>
      <c r="D47" s="11"/>
      <c r="E47" s="11"/>
      <c r="F47" s="24"/>
      <c r="G47" s="24"/>
      <c r="H47" s="12"/>
    </row>
    <row r="48" spans="1:8" x14ac:dyDescent="0.25">
      <c r="A48" s="10"/>
      <c r="B48" s="11"/>
      <c r="C48" s="147" t="s">
        <v>52</v>
      </c>
      <c r="D48" s="146"/>
      <c r="E48" s="11"/>
      <c r="F48" s="177" t="s">
        <v>53</v>
      </c>
      <c r="G48" s="177"/>
      <c r="H48" s="12"/>
    </row>
    <row r="49" spans="1:8" x14ac:dyDescent="0.25">
      <c r="A49" s="10"/>
      <c r="B49" s="11"/>
      <c r="C49" s="147" t="s">
        <v>774</v>
      </c>
      <c r="D49" s="11"/>
      <c r="E49" s="11"/>
      <c r="F49" s="177" t="s">
        <v>776</v>
      </c>
      <c r="G49" s="177"/>
      <c r="H49" s="12"/>
    </row>
    <row r="50" spans="1:8" x14ac:dyDescent="0.25">
      <c r="A50" s="10"/>
      <c r="B50" s="11"/>
      <c r="C50" s="147" t="s">
        <v>775</v>
      </c>
      <c r="D50" s="11"/>
      <c r="E50" s="11"/>
      <c r="F50" s="177" t="s">
        <v>883</v>
      </c>
      <c r="G50" s="177"/>
      <c r="H50" s="12"/>
    </row>
    <row r="51" spans="1:8" x14ac:dyDescent="0.25">
      <c r="A51" s="10"/>
      <c r="B51" s="11"/>
      <c r="C51" s="11"/>
      <c r="D51" s="11"/>
      <c r="E51" s="11"/>
      <c r="F51" s="11"/>
      <c r="G51" s="11"/>
      <c r="H51" s="12"/>
    </row>
    <row r="52" spans="1:8" x14ac:dyDescent="0.25">
      <c r="A52" s="10"/>
      <c r="B52" s="11"/>
      <c r="C52" s="11"/>
      <c r="D52" s="11"/>
      <c r="E52" s="11"/>
      <c r="F52" s="11"/>
      <c r="G52" s="11"/>
      <c r="H52" s="12"/>
    </row>
    <row r="53" spans="1:8" x14ac:dyDescent="0.25">
      <c r="A53" s="10"/>
      <c r="B53" s="11"/>
      <c r="C53" s="11"/>
      <c r="D53" s="11"/>
      <c r="E53" s="11"/>
      <c r="F53" s="11"/>
      <c r="G53" s="11"/>
      <c r="H53" s="12"/>
    </row>
    <row r="54" spans="1:8" x14ac:dyDescent="0.25">
      <c r="A54" s="10"/>
      <c r="B54" s="11"/>
      <c r="C54" s="11"/>
      <c r="D54" s="11"/>
      <c r="E54" s="11"/>
      <c r="F54" s="11"/>
      <c r="G54" s="11"/>
      <c r="H54" s="12"/>
    </row>
    <row r="55" spans="1:8" x14ac:dyDescent="0.25">
      <c r="A55" s="10"/>
      <c r="B55" s="11"/>
      <c r="C55" s="11"/>
      <c r="D55" s="11"/>
      <c r="E55" s="11"/>
      <c r="F55" s="11"/>
      <c r="G55" s="11"/>
      <c r="H55" s="12"/>
    </row>
    <row r="56" spans="1:8" x14ac:dyDescent="0.25">
      <c r="A56" s="10"/>
      <c r="B56" s="11"/>
      <c r="C56" s="11"/>
      <c r="D56" s="168" t="s">
        <v>51</v>
      </c>
      <c r="E56" s="168"/>
      <c r="F56" s="168"/>
      <c r="G56" s="168"/>
      <c r="H56" s="169"/>
    </row>
    <row r="57" spans="1:8" x14ac:dyDescent="0.25">
      <c r="A57" s="10"/>
      <c r="B57" s="11"/>
      <c r="C57" s="11"/>
      <c r="D57" s="166" t="s">
        <v>777</v>
      </c>
      <c r="E57" s="166"/>
      <c r="F57" s="166"/>
      <c r="G57" s="11"/>
      <c r="H57" s="12"/>
    </row>
    <row r="58" spans="1:8" x14ac:dyDescent="0.25">
      <c r="A58" s="10"/>
      <c r="B58" s="11"/>
      <c r="C58" s="11"/>
      <c r="D58" s="166" t="s">
        <v>884</v>
      </c>
      <c r="E58" s="166"/>
      <c r="F58" s="166"/>
      <c r="G58" s="11"/>
      <c r="H58" s="12"/>
    </row>
    <row r="59" spans="1:8" x14ac:dyDescent="0.25">
      <c r="A59" s="10"/>
      <c r="B59" s="11"/>
      <c r="C59" s="11"/>
      <c r="D59" s="166" t="s">
        <v>778</v>
      </c>
      <c r="E59" s="166"/>
      <c r="F59" s="166"/>
      <c r="G59" s="11"/>
      <c r="H59" s="12"/>
    </row>
    <row r="60" spans="1:8" x14ac:dyDescent="0.25">
      <c r="A60" s="10"/>
      <c r="B60" s="11"/>
      <c r="C60" s="11"/>
      <c r="D60" s="11"/>
      <c r="E60" s="11"/>
      <c r="F60" s="11"/>
      <c r="G60" s="11"/>
      <c r="H60" s="12"/>
    </row>
    <row r="61" spans="1:8" ht="15.75" thickBot="1" x14ac:dyDescent="0.3">
      <c r="A61" s="13"/>
      <c r="B61" s="14"/>
      <c r="C61" s="14"/>
      <c r="D61" s="14"/>
      <c r="E61" s="14"/>
      <c r="F61" s="14"/>
      <c r="G61" s="38"/>
      <c r="H61" s="15"/>
    </row>
    <row r="62" spans="1:8" x14ac:dyDescent="0.25">
      <c r="G62" s="29"/>
    </row>
  </sheetData>
  <mergeCells count="36">
    <mergeCell ref="B34:D34"/>
    <mergeCell ref="C27:D27"/>
    <mergeCell ref="C21:D21"/>
    <mergeCell ref="C29:D29"/>
    <mergeCell ref="C30:D30"/>
    <mergeCell ref="C31:D31"/>
    <mergeCell ref="C32:D32"/>
    <mergeCell ref="C28:D28"/>
    <mergeCell ref="C26:D26"/>
    <mergeCell ref="C11:D11"/>
    <mergeCell ref="C12:D12"/>
    <mergeCell ref="C13:D13"/>
    <mergeCell ref="C24:D24"/>
    <mergeCell ref="C25:D25"/>
    <mergeCell ref="C22:D22"/>
    <mergeCell ref="C23:D23"/>
    <mergeCell ref="C18:D18"/>
    <mergeCell ref="C14:D14"/>
    <mergeCell ref="C15:D15"/>
    <mergeCell ref="C16:D16"/>
    <mergeCell ref="C17:D17"/>
    <mergeCell ref="C19:D19"/>
    <mergeCell ref="C20:D20"/>
    <mergeCell ref="G9:G10"/>
    <mergeCell ref="B1:C5"/>
    <mergeCell ref="B7:C7"/>
    <mergeCell ref="E7:F7"/>
    <mergeCell ref="B9:B10"/>
    <mergeCell ref="C9:D10"/>
    <mergeCell ref="F48:G48"/>
    <mergeCell ref="F50:G50"/>
    <mergeCell ref="D57:F57"/>
    <mergeCell ref="D58:F58"/>
    <mergeCell ref="D59:F59"/>
    <mergeCell ref="D56:H56"/>
    <mergeCell ref="F49:G49"/>
  </mergeCells>
  <pageMargins left="0.25" right="0.25" top="0.75" bottom="0.75" header="0.3" footer="0.3"/>
  <pageSetup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workbookViewId="0">
      <selection activeCell="E41" sqref="E41"/>
    </sheetView>
  </sheetViews>
  <sheetFormatPr baseColWidth="10" defaultRowHeight="15" x14ac:dyDescent="0.25"/>
  <cols>
    <col min="1" max="1" width="2.7109375" customWidth="1"/>
    <col min="2" max="2" width="12.7109375" customWidth="1"/>
    <col min="3" max="4" width="30.7109375" customWidth="1"/>
    <col min="5" max="7" width="18.7109375" customWidth="1"/>
    <col min="8" max="8" width="2.7109375" customWidth="1"/>
  </cols>
  <sheetData>
    <row r="1" spans="1:8" x14ac:dyDescent="0.25">
      <c r="A1" s="8"/>
      <c r="B1" s="188"/>
      <c r="C1" s="188"/>
      <c r="D1" s="36" t="s">
        <v>0</v>
      </c>
      <c r="E1" s="101"/>
      <c r="F1" s="36"/>
      <c r="G1" s="36"/>
      <c r="H1" s="9"/>
    </row>
    <row r="2" spans="1:8" x14ac:dyDescent="0.25">
      <c r="A2" s="10"/>
      <c r="B2" s="167"/>
      <c r="C2" s="167"/>
      <c r="D2" s="26" t="s">
        <v>54</v>
      </c>
      <c r="E2" s="11"/>
      <c r="F2" s="26"/>
      <c r="G2" s="26"/>
      <c r="H2" s="12"/>
    </row>
    <row r="3" spans="1:8" x14ac:dyDescent="0.25">
      <c r="A3" s="10"/>
      <c r="B3" s="167"/>
      <c r="C3" s="167"/>
      <c r="D3" s="28" t="s">
        <v>879</v>
      </c>
      <c r="E3" s="11"/>
      <c r="F3" s="28"/>
      <c r="G3" s="28"/>
      <c r="H3" s="12"/>
    </row>
    <row r="4" spans="1:8" x14ac:dyDescent="0.25">
      <c r="A4" s="10"/>
      <c r="B4" s="167"/>
      <c r="C4" s="167"/>
      <c r="D4" s="146"/>
      <c r="E4" s="146"/>
      <c r="F4" s="146"/>
      <c r="G4" s="32"/>
      <c r="H4" s="12"/>
    </row>
    <row r="5" spans="1:8" x14ac:dyDescent="0.25">
      <c r="A5" s="10"/>
      <c r="B5" s="167"/>
      <c r="C5" s="167"/>
      <c r="D5" s="146"/>
      <c r="E5" s="11"/>
      <c r="F5" s="11"/>
      <c r="G5" s="27"/>
      <c r="H5" s="12"/>
    </row>
    <row r="6" spans="1:8" x14ac:dyDescent="0.25">
      <c r="A6" s="10"/>
      <c r="B6" s="153"/>
      <c r="C6" s="153"/>
      <c r="D6" s="153"/>
      <c r="E6" s="11"/>
      <c r="F6" s="11"/>
      <c r="G6" s="27"/>
      <c r="H6" s="12"/>
    </row>
    <row r="7" spans="1:8" x14ac:dyDescent="0.25">
      <c r="A7" s="10"/>
      <c r="B7" s="177" t="s">
        <v>137</v>
      </c>
      <c r="C7" s="177"/>
      <c r="D7" s="147"/>
      <c r="E7" s="167"/>
      <c r="F7" s="167"/>
      <c r="G7" s="27"/>
      <c r="H7" s="33"/>
    </row>
    <row r="8" spans="1:8" x14ac:dyDescent="0.25">
      <c r="A8" s="10"/>
      <c r="B8" s="11"/>
      <c r="C8" s="11"/>
      <c r="D8" s="11"/>
      <c r="E8" s="11"/>
      <c r="F8" s="11"/>
      <c r="G8" s="27"/>
      <c r="H8" s="12"/>
    </row>
    <row r="9" spans="1:8" x14ac:dyDescent="0.25">
      <c r="A9" s="10"/>
      <c r="B9" s="215" t="s">
        <v>5</v>
      </c>
      <c r="C9" s="217" t="s">
        <v>6</v>
      </c>
      <c r="D9" s="218"/>
      <c r="E9" s="40" t="s">
        <v>57</v>
      </c>
      <c r="F9" s="41" t="s">
        <v>8</v>
      </c>
      <c r="G9" s="216" t="s">
        <v>58</v>
      </c>
      <c r="H9" s="12"/>
    </row>
    <row r="10" spans="1:8" x14ac:dyDescent="0.25">
      <c r="A10" s="10"/>
      <c r="B10" s="215"/>
      <c r="C10" s="219"/>
      <c r="D10" s="220"/>
      <c r="E10" s="25" t="s">
        <v>56</v>
      </c>
      <c r="F10" s="25"/>
      <c r="G10" s="216"/>
      <c r="H10" s="12"/>
    </row>
    <row r="11" spans="1:8" ht="30.75" customHeight="1" x14ac:dyDescent="0.25">
      <c r="A11" s="10"/>
      <c r="B11" s="42" t="s">
        <v>138</v>
      </c>
      <c r="C11" s="234" t="s">
        <v>139</v>
      </c>
      <c r="D11" s="235"/>
      <c r="E11" s="70">
        <v>1322059.33</v>
      </c>
      <c r="F11" s="109">
        <f>SUM(F12:F14)</f>
        <v>13414</v>
      </c>
      <c r="G11" s="69">
        <f t="shared" ref="G11:G24" si="0">+E11+F11</f>
        <v>1335473.33</v>
      </c>
      <c r="H11" s="12"/>
    </row>
    <row r="12" spans="1:8" ht="15" customHeight="1" x14ac:dyDescent="0.25">
      <c r="A12" s="10"/>
      <c r="B12" s="43" t="s">
        <v>140</v>
      </c>
      <c r="C12" s="225" t="s">
        <v>143</v>
      </c>
      <c r="D12" s="238"/>
      <c r="E12" s="72">
        <v>0</v>
      </c>
      <c r="F12" s="133">
        <v>0</v>
      </c>
      <c r="G12" s="73">
        <f>+E12+F12</f>
        <v>0</v>
      </c>
      <c r="H12" s="12"/>
    </row>
    <row r="13" spans="1:8" ht="15" customHeight="1" x14ac:dyDescent="0.25">
      <c r="A13" s="10"/>
      <c r="B13" s="43" t="s">
        <v>141</v>
      </c>
      <c r="C13" s="225" t="s">
        <v>144</v>
      </c>
      <c r="D13" s="238"/>
      <c r="E13" s="72">
        <v>0</v>
      </c>
      <c r="F13" s="133">
        <v>0</v>
      </c>
      <c r="G13" s="73">
        <f>+E13+F13</f>
        <v>0</v>
      </c>
      <c r="H13" s="12"/>
    </row>
    <row r="14" spans="1:8" ht="15" customHeight="1" x14ac:dyDescent="0.25">
      <c r="A14" s="10"/>
      <c r="B14" s="43" t="s">
        <v>142</v>
      </c>
      <c r="C14" s="223" t="s">
        <v>145</v>
      </c>
      <c r="D14" s="212"/>
      <c r="E14" s="52">
        <v>1322059.33</v>
      </c>
      <c r="F14" s="111">
        <v>13414</v>
      </c>
      <c r="G14" s="59">
        <f t="shared" si="0"/>
        <v>1335473.33</v>
      </c>
      <c r="H14" s="12"/>
    </row>
    <row r="15" spans="1:8" ht="30" customHeight="1" x14ac:dyDescent="0.25">
      <c r="A15" s="10"/>
      <c r="B15" s="44" t="s">
        <v>146</v>
      </c>
      <c r="C15" s="227" t="s">
        <v>147</v>
      </c>
      <c r="D15" s="228"/>
      <c r="E15" s="51">
        <v>3026833.34</v>
      </c>
      <c r="F15" s="113">
        <v>0</v>
      </c>
      <c r="G15" s="58">
        <f t="shared" si="0"/>
        <v>3026833.34</v>
      </c>
      <c r="H15" s="12"/>
    </row>
    <row r="16" spans="1:8" x14ac:dyDescent="0.25">
      <c r="A16" s="10"/>
      <c r="B16" s="46" t="s">
        <v>148</v>
      </c>
      <c r="C16" s="209" t="s">
        <v>149</v>
      </c>
      <c r="D16" s="210"/>
      <c r="E16" s="53">
        <v>0</v>
      </c>
      <c r="F16" s="117">
        <v>0</v>
      </c>
      <c r="G16" s="60">
        <f t="shared" si="0"/>
        <v>0</v>
      </c>
      <c r="H16" s="12"/>
    </row>
    <row r="17" spans="1:8" x14ac:dyDescent="0.25">
      <c r="A17" s="10"/>
      <c r="B17" s="47" t="s">
        <v>80</v>
      </c>
      <c r="C17" s="211" t="s">
        <v>84</v>
      </c>
      <c r="D17" s="212"/>
      <c r="E17" s="54">
        <v>0</v>
      </c>
      <c r="F17" s="118">
        <v>0</v>
      </c>
      <c r="G17" s="61">
        <f t="shared" si="0"/>
        <v>0</v>
      </c>
      <c r="H17" s="12"/>
    </row>
    <row r="18" spans="1:8" x14ac:dyDescent="0.25">
      <c r="A18" s="10"/>
      <c r="B18" s="48" t="s">
        <v>81</v>
      </c>
      <c r="C18" s="213" t="s">
        <v>85</v>
      </c>
      <c r="D18" s="214"/>
      <c r="E18" s="54">
        <v>0</v>
      </c>
      <c r="F18" s="118">
        <v>0</v>
      </c>
      <c r="G18" s="61">
        <f t="shared" si="0"/>
        <v>0</v>
      </c>
      <c r="H18" s="12"/>
    </row>
    <row r="19" spans="1:8" x14ac:dyDescent="0.25">
      <c r="A19" s="10"/>
      <c r="B19" s="48" t="s">
        <v>83</v>
      </c>
      <c r="C19" s="213" t="s">
        <v>86</v>
      </c>
      <c r="D19" s="214"/>
      <c r="E19" s="54">
        <v>0</v>
      </c>
      <c r="F19" s="118">
        <v>0</v>
      </c>
      <c r="G19" s="61">
        <f t="shared" si="0"/>
        <v>0</v>
      </c>
      <c r="H19" s="12"/>
    </row>
    <row r="20" spans="1:8" x14ac:dyDescent="0.25">
      <c r="A20" s="10"/>
      <c r="B20" s="48" t="s">
        <v>82</v>
      </c>
      <c r="C20" s="213" t="s">
        <v>87</v>
      </c>
      <c r="D20" s="214"/>
      <c r="E20" s="54">
        <v>0</v>
      </c>
      <c r="F20" s="118">
        <v>0</v>
      </c>
      <c r="G20" s="61">
        <f t="shared" si="0"/>
        <v>0</v>
      </c>
      <c r="H20" s="12"/>
    </row>
    <row r="21" spans="1:8" x14ac:dyDescent="0.25">
      <c r="A21" s="10"/>
      <c r="B21" s="46" t="s">
        <v>150</v>
      </c>
      <c r="C21" s="209" t="s">
        <v>151</v>
      </c>
      <c r="D21" s="210"/>
      <c r="E21" s="76">
        <v>0</v>
      </c>
      <c r="F21" s="135">
        <v>0</v>
      </c>
      <c r="G21" s="60">
        <f t="shared" ref="G21" si="1">+E21+F21</f>
        <v>0</v>
      </c>
      <c r="H21" s="12"/>
    </row>
    <row r="22" spans="1:8" x14ac:dyDescent="0.25">
      <c r="A22" s="10"/>
      <c r="B22" s="48"/>
      <c r="C22" s="229"/>
      <c r="D22" s="230"/>
      <c r="E22" s="56">
        <v>0</v>
      </c>
      <c r="F22" s="121"/>
      <c r="G22" s="62">
        <f t="shared" si="0"/>
        <v>0</v>
      </c>
      <c r="H22" s="12"/>
    </row>
    <row r="23" spans="1:8" x14ac:dyDescent="0.25">
      <c r="A23" s="10"/>
      <c r="B23" s="49"/>
      <c r="C23" s="31"/>
      <c r="D23" s="31"/>
      <c r="E23" s="49"/>
      <c r="F23" s="117"/>
      <c r="G23" s="63"/>
      <c r="H23" s="12"/>
    </row>
    <row r="24" spans="1:8" x14ac:dyDescent="0.25">
      <c r="A24" s="10"/>
      <c r="B24" s="231" t="s">
        <v>91</v>
      </c>
      <c r="C24" s="232"/>
      <c r="D24" s="233"/>
      <c r="E24" s="64">
        <v>4348892.67</v>
      </c>
      <c r="F24" s="64">
        <f>+F15+F11</f>
        <v>13414</v>
      </c>
      <c r="G24" s="65">
        <f t="shared" si="0"/>
        <v>4362306.67</v>
      </c>
      <c r="H24" s="12"/>
    </row>
    <row r="25" spans="1:8" x14ac:dyDescent="0.25">
      <c r="A25" s="10"/>
      <c r="B25" s="26"/>
      <c r="C25" s="31"/>
      <c r="D25" s="31"/>
      <c r="E25" s="26"/>
      <c r="F25" s="26"/>
      <c r="G25" s="30"/>
      <c r="H25" s="12"/>
    </row>
    <row r="26" spans="1:8" ht="15.75" thickBot="1" x14ac:dyDescent="0.3">
      <c r="A26" s="10"/>
      <c r="B26" s="26"/>
      <c r="C26" s="31"/>
      <c r="D26" s="31"/>
      <c r="E26" s="26"/>
      <c r="F26" s="26"/>
      <c r="G26" s="30"/>
      <c r="H26" s="12"/>
    </row>
    <row r="27" spans="1:8" x14ac:dyDescent="0.25">
      <c r="A27" s="8"/>
      <c r="B27" s="36"/>
      <c r="C27" s="36"/>
      <c r="D27" s="36"/>
      <c r="E27" s="36"/>
      <c r="F27" s="36"/>
      <c r="G27" s="37"/>
      <c r="H27" s="9"/>
    </row>
    <row r="28" spans="1:8" x14ac:dyDescent="0.25">
      <c r="A28" s="39"/>
      <c r="B28" s="145" t="s">
        <v>92</v>
      </c>
      <c r="C28" s="26"/>
      <c r="D28" s="26"/>
      <c r="E28" s="26"/>
      <c r="F28" s="26"/>
      <c r="G28" s="30"/>
      <c r="H28" s="12"/>
    </row>
    <row r="29" spans="1:8" x14ac:dyDescent="0.25">
      <c r="A29" s="10"/>
      <c r="B29" s="26"/>
      <c r="C29" s="26"/>
      <c r="D29" s="26"/>
      <c r="E29" s="26"/>
      <c r="F29" s="26"/>
      <c r="G29" s="30"/>
      <c r="H29" s="12"/>
    </row>
    <row r="30" spans="1:8" x14ac:dyDescent="0.25">
      <c r="A30" s="10"/>
      <c r="B30" s="26"/>
      <c r="C30" s="26"/>
      <c r="D30" s="26"/>
      <c r="E30" s="26"/>
      <c r="F30" s="26"/>
      <c r="G30" s="30"/>
      <c r="H30" s="12"/>
    </row>
    <row r="31" spans="1:8" ht="15.75" thickBot="1" x14ac:dyDescent="0.3">
      <c r="A31" s="10"/>
      <c r="B31" s="26"/>
      <c r="C31" s="26"/>
      <c r="D31" s="26"/>
      <c r="E31" s="26"/>
      <c r="F31" s="26"/>
      <c r="G31" s="30"/>
      <c r="H31" s="12"/>
    </row>
    <row r="32" spans="1:8" x14ac:dyDescent="0.25">
      <c r="A32" s="8"/>
      <c r="B32" s="36"/>
      <c r="C32" s="36"/>
      <c r="D32" s="36"/>
      <c r="E32" s="36"/>
      <c r="F32" s="36"/>
      <c r="G32" s="37"/>
      <c r="H32" s="9"/>
    </row>
    <row r="33" spans="1:8" x14ac:dyDescent="0.25">
      <c r="A33" s="10"/>
      <c r="B33" s="26"/>
      <c r="C33" s="26"/>
      <c r="D33" s="26"/>
      <c r="E33" s="26"/>
      <c r="F33" s="26"/>
      <c r="G33" s="30"/>
      <c r="H33" s="12"/>
    </row>
    <row r="34" spans="1:8" x14ac:dyDescent="0.25">
      <c r="A34" s="10"/>
      <c r="B34" s="11"/>
      <c r="C34" s="11"/>
      <c r="D34" s="11"/>
      <c r="E34" s="11"/>
      <c r="F34" s="11"/>
      <c r="G34" s="27"/>
      <c r="H34" s="12"/>
    </row>
    <row r="35" spans="1:8" x14ac:dyDescent="0.25">
      <c r="A35" s="10"/>
      <c r="B35" s="11"/>
      <c r="C35" s="11"/>
      <c r="D35" s="11"/>
      <c r="E35" s="11"/>
      <c r="F35" s="11"/>
      <c r="G35" s="27"/>
      <c r="H35" s="12"/>
    </row>
    <row r="36" spans="1:8" x14ac:dyDescent="0.25">
      <c r="A36" s="10"/>
      <c r="B36" s="11"/>
      <c r="C36" s="11"/>
      <c r="D36" s="11"/>
      <c r="E36" s="11"/>
      <c r="F36" s="11"/>
      <c r="G36" s="27"/>
      <c r="H36" s="12"/>
    </row>
    <row r="37" spans="1:8" x14ac:dyDescent="0.25">
      <c r="A37" s="10"/>
      <c r="B37" s="11"/>
      <c r="C37" s="24"/>
      <c r="D37" s="11"/>
      <c r="E37" s="11"/>
      <c r="F37" s="24"/>
      <c r="G37" s="24"/>
      <c r="H37" s="12"/>
    </row>
    <row r="38" spans="1:8" x14ac:dyDescent="0.25">
      <c r="A38" s="10"/>
      <c r="B38" s="11"/>
      <c r="C38" s="147" t="s">
        <v>52</v>
      </c>
      <c r="D38" s="146"/>
      <c r="E38" s="11"/>
      <c r="F38" s="177" t="s">
        <v>53</v>
      </c>
      <c r="G38" s="177"/>
      <c r="H38" s="12"/>
    </row>
    <row r="39" spans="1:8" x14ac:dyDescent="0.25">
      <c r="A39" s="10"/>
      <c r="B39" s="11"/>
      <c r="C39" s="147" t="s">
        <v>774</v>
      </c>
      <c r="D39" s="11"/>
      <c r="E39" s="11"/>
      <c r="F39" s="177" t="s">
        <v>776</v>
      </c>
      <c r="G39" s="177"/>
      <c r="H39" s="12"/>
    </row>
    <row r="40" spans="1:8" x14ac:dyDescent="0.25">
      <c r="A40" s="10"/>
      <c r="B40" s="11"/>
      <c r="C40" s="147" t="s">
        <v>775</v>
      </c>
      <c r="D40" s="11"/>
      <c r="E40" s="11"/>
      <c r="F40" s="177" t="s">
        <v>883</v>
      </c>
      <c r="G40" s="177"/>
      <c r="H40" s="12"/>
    </row>
    <row r="41" spans="1:8" x14ac:dyDescent="0.25">
      <c r="A41" s="10"/>
      <c r="B41" s="11"/>
      <c r="C41" s="11"/>
      <c r="D41" s="11"/>
      <c r="E41" s="11"/>
      <c r="F41" s="11"/>
      <c r="G41" s="11"/>
      <c r="H41" s="12"/>
    </row>
    <row r="42" spans="1:8" x14ac:dyDescent="0.25">
      <c r="A42" s="10"/>
      <c r="B42" s="11"/>
      <c r="C42" s="11"/>
      <c r="D42" s="11"/>
      <c r="E42" s="11"/>
      <c r="F42" s="11"/>
      <c r="G42" s="11"/>
      <c r="H42" s="12"/>
    </row>
    <row r="43" spans="1:8" x14ac:dyDescent="0.25">
      <c r="A43" s="10"/>
      <c r="B43" s="11"/>
      <c r="C43" s="11"/>
      <c r="D43" s="11"/>
      <c r="E43" s="11"/>
      <c r="F43" s="11"/>
      <c r="G43" s="11"/>
      <c r="H43" s="12"/>
    </row>
    <row r="44" spans="1:8" x14ac:dyDescent="0.25">
      <c r="A44" s="10"/>
      <c r="B44" s="11"/>
      <c r="C44" s="11"/>
      <c r="D44" s="11"/>
      <c r="E44" s="11"/>
      <c r="F44" s="11"/>
      <c r="G44" s="11"/>
      <c r="H44" s="12"/>
    </row>
    <row r="45" spans="1:8" x14ac:dyDescent="0.25">
      <c r="A45" s="10"/>
      <c r="B45" s="11"/>
      <c r="C45" s="11"/>
      <c r="D45" s="11"/>
      <c r="E45" s="11"/>
      <c r="F45" s="11"/>
      <c r="G45" s="11"/>
      <c r="H45" s="12"/>
    </row>
    <row r="46" spans="1:8" x14ac:dyDescent="0.25">
      <c r="A46" s="10"/>
      <c r="B46" s="11"/>
      <c r="C46" s="11"/>
      <c r="D46" s="168" t="s">
        <v>51</v>
      </c>
      <c r="E46" s="168"/>
      <c r="F46" s="168"/>
      <c r="G46" s="168"/>
      <c r="H46" s="169"/>
    </row>
    <row r="47" spans="1:8" x14ac:dyDescent="0.25">
      <c r="A47" s="10"/>
      <c r="B47" s="11"/>
      <c r="C47" s="11"/>
      <c r="D47" s="166" t="s">
        <v>777</v>
      </c>
      <c r="E47" s="166"/>
      <c r="F47" s="166"/>
      <c r="G47" s="11"/>
      <c r="H47" s="12"/>
    </row>
    <row r="48" spans="1:8" x14ac:dyDescent="0.25">
      <c r="A48" s="10"/>
      <c r="B48" s="11"/>
      <c r="C48" s="11"/>
      <c r="D48" s="166" t="s">
        <v>884</v>
      </c>
      <c r="E48" s="166"/>
      <c r="F48" s="166"/>
      <c r="G48" s="11"/>
      <c r="H48" s="12"/>
    </row>
    <row r="49" spans="1:8" x14ac:dyDescent="0.25">
      <c r="A49" s="10"/>
      <c r="B49" s="11"/>
      <c r="C49" s="11"/>
      <c r="D49" s="166" t="s">
        <v>778</v>
      </c>
      <c r="E49" s="166"/>
      <c r="F49" s="166"/>
      <c r="G49" s="11"/>
      <c r="H49" s="12"/>
    </row>
    <row r="50" spans="1:8" x14ac:dyDescent="0.25">
      <c r="A50" s="10"/>
      <c r="B50" s="11"/>
      <c r="C50" s="11"/>
      <c r="D50" s="11"/>
      <c r="E50" s="11"/>
      <c r="F50" s="11"/>
      <c r="G50" s="11"/>
      <c r="H50" s="12"/>
    </row>
    <row r="51" spans="1:8" ht="15.75" thickBot="1" x14ac:dyDescent="0.3">
      <c r="A51" s="13"/>
      <c r="B51" s="14"/>
      <c r="C51" s="14"/>
      <c r="D51" s="14"/>
      <c r="E51" s="14"/>
      <c r="F51" s="14"/>
      <c r="G51" s="38"/>
      <c r="H51" s="15"/>
    </row>
    <row r="52" spans="1:8" x14ac:dyDescent="0.25">
      <c r="G52" s="29"/>
    </row>
  </sheetData>
  <mergeCells count="26">
    <mergeCell ref="C14:D14"/>
    <mergeCell ref="C15:D15"/>
    <mergeCell ref="F40:G40"/>
    <mergeCell ref="D46:H46"/>
    <mergeCell ref="C20:D20"/>
    <mergeCell ref="C21:D21"/>
    <mergeCell ref="C22:D22"/>
    <mergeCell ref="B24:D24"/>
    <mergeCell ref="C16:D16"/>
    <mergeCell ref="C17:D17"/>
    <mergeCell ref="D47:F47"/>
    <mergeCell ref="D48:F48"/>
    <mergeCell ref="D49:F49"/>
    <mergeCell ref="B1:C5"/>
    <mergeCell ref="B7:C7"/>
    <mergeCell ref="F39:G39"/>
    <mergeCell ref="E7:F7"/>
    <mergeCell ref="B9:B10"/>
    <mergeCell ref="C9:D10"/>
    <mergeCell ref="G9:G10"/>
    <mergeCell ref="C11:D11"/>
    <mergeCell ref="F38:G38"/>
    <mergeCell ref="C12:D12"/>
    <mergeCell ref="C13:D13"/>
    <mergeCell ref="C18:D18"/>
    <mergeCell ref="C19:D19"/>
  </mergeCells>
  <pageMargins left="0.25" right="0.25" top="0.75" bottom="0.75" header="0.3" footer="0.3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workbookViewId="0">
      <selection activeCell="D54" sqref="D54:F54"/>
    </sheetView>
  </sheetViews>
  <sheetFormatPr baseColWidth="10" defaultRowHeight="15" x14ac:dyDescent="0.25"/>
  <cols>
    <col min="1" max="1" width="2.7109375" customWidth="1"/>
    <col min="2" max="2" width="12.7109375" customWidth="1"/>
    <col min="3" max="4" width="30.7109375" customWidth="1"/>
    <col min="5" max="7" width="18.7109375" customWidth="1"/>
    <col min="8" max="8" width="2.7109375" customWidth="1"/>
  </cols>
  <sheetData>
    <row r="1" spans="1:8" x14ac:dyDescent="0.25">
      <c r="A1" s="8"/>
      <c r="B1" s="188"/>
      <c r="C1" s="188"/>
      <c r="D1" s="36" t="s">
        <v>0</v>
      </c>
      <c r="E1" s="101"/>
      <c r="F1" s="36"/>
      <c r="G1" s="36"/>
      <c r="H1" s="9"/>
    </row>
    <row r="2" spans="1:8" x14ac:dyDescent="0.25">
      <c r="A2" s="10"/>
      <c r="B2" s="167"/>
      <c r="C2" s="167"/>
      <c r="D2" s="26" t="s">
        <v>54</v>
      </c>
      <c r="E2" s="11"/>
      <c r="F2" s="26"/>
      <c r="G2" s="26"/>
      <c r="H2" s="12"/>
    </row>
    <row r="3" spans="1:8" x14ac:dyDescent="0.25">
      <c r="A3" s="10"/>
      <c r="B3" s="167"/>
      <c r="C3" s="167"/>
      <c r="D3" s="28" t="s">
        <v>879</v>
      </c>
      <c r="E3" s="11"/>
      <c r="F3" s="28"/>
      <c r="G3" s="28"/>
      <c r="H3" s="12"/>
    </row>
    <row r="4" spans="1:8" x14ac:dyDescent="0.25">
      <c r="A4" s="10"/>
      <c r="B4" s="167"/>
      <c r="C4" s="167"/>
      <c r="D4" s="139"/>
      <c r="E4" s="139"/>
      <c r="F4" s="139"/>
      <c r="G4" s="32"/>
      <c r="H4" s="12"/>
    </row>
    <row r="5" spans="1:8" x14ac:dyDescent="0.25">
      <c r="A5" s="10"/>
      <c r="B5" s="167"/>
      <c r="C5" s="167"/>
      <c r="D5" s="139"/>
      <c r="E5" s="11"/>
      <c r="F5" s="11"/>
      <c r="G5" s="27"/>
      <c r="H5" s="12"/>
    </row>
    <row r="6" spans="1:8" x14ac:dyDescent="0.25">
      <c r="A6" s="10"/>
      <c r="B6" s="26"/>
      <c r="C6" s="26" t="s">
        <v>152</v>
      </c>
      <c r="D6" s="140"/>
      <c r="E6" s="167"/>
      <c r="F6" s="167"/>
      <c r="G6" s="27"/>
      <c r="H6" s="33"/>
    </row>
    <row r="7" spans="1:8" x14ac:dyDescent="0.25">
      <c r="A7" s="10"/>
      <c r="B7" s="11"/>
      <c r="C7" s="11"/>
      <c r="D7" s="11"/>
      <c r="E7" s="11"/>
      <c r="F7" s="11"/>
      <c r="G7" s="27"/>
      <c r="H7" s="12"/>
    </row>
    <row r="8" spans="1:8" x14ac:dyDescent="0.25">
      <c r="A8" s="10"/>
      <c r="B8" s="215" t="s">
        <v>5</v>
      </c>
      <c r="C8" s="217" t="s">
        <v>6</v>
      </c>
      <c r="D8" s="218"/>
      <c r="E8" s="40" t="s">
        <v>57</v>
      </c>
      <c r="F8" s="41" t="s">
        <v>8</v>
      </c>
      <c r="G8" s="216" t="s">
        <v>58</v>
      </c>
      <c r="H8" s="12"/>
    </row>
    <row r="9" spans="1:8" x14ac:dyDescent="0.25">
      <c r="A9" s="10"/>
      <c r="B9" s="215"/>
      <c r="C9" s="219"/>
      <c r="D9" s="220"/>
      <c r="E9" s="25" t="s">
        <v>56</v>
      </c>
      <c r="F9" s="25"/>
      <c r="G9" s="216"/>
      <c r="H9" s="12"/>
    </row>
    <row r="10" spans="1:8" x14ac:dyDescent="0.25">
      <c r="A10" s="10"/>
      <c r="B10" s="42" t="s">
        <v>153</v>
      </c>
      <c r="C10" s="221" t="s">
        <v>154</v>
      </c>
      <c r="D10" s="222"/>
      <c r="E10" s="66">
        <v>0</v>
      </c>
      <c r="F10" s="109">
        <v>0</v>
      </c>
      <c r="G10" s="110">
        <f t="shared" ref="G10:G28" si="0">+E10+F10</f>
        <v>0</v>
      </c>
      <c r="H10" s="12"/>
    </row>
    <row r="11" spans="1:8" x14ac:dyDescent="0.25">
      <c r="A11" s="10"/>
      <c r="B11" s="43" t="s">
        <v>155</v>
      </c>
      <c r="C11" s="223" t="s">
        <v>156</v>
      </c>
      <c r="D11" s="224"/>
      <c r="E11" s="50">
        <v>0</v>
      </c>
      <c r="F11" s="111">
        <v>0</v>
      </c>
      <c r="G11" s="112">
        <f t="shared" si="0"/>
        <v>0</v>
      </c>
      <c r="H11" s="12"/>
    </row>
    <row r="12" spans="1:8" x14ac:dyDescent="0.25">
      <c r="A12" s="10"/>
      <c r="B12" s="44" t="s">
        <v>157</v>
      </c>
      <c r="C12" s="209" t="s">
        <v>158</v>
      </c>
      <c r="D12" s="210"/>
      <c r="E12" s="51">
        <v>398723.49</v>
      </c>
      <c r="F12" s="113">
        <f>+F13</f>
        <v>32659.68</v>
      </c>
      <c r="G12" s="114">
        <f t="shared" si="0"/>
        <v>431383.17</v>
      </c>
      <c r="H12" s="12"/>
    </row>
    <row r="13" spans="1:8" x14ac:dyDescent="0.25">
      <c r="A13" s="10"/>
      <c r="B13" s="45" t="s">
        <v>159</v>
      </c>
      <c r="C13" s="223" t="s">
        <v>160</v>
      </c>
      <c r="D13" s="224"/>
      <c r="E13" s="52">
        <v>398723.49</v>
      </c>
      <c r="F13" s="111">
        <v>32659.68</v>
      </c>
      <c r="G13" s="112">
        <f t="shared" si="0"/>
        <v>431383.17</v>
      </c>
      <c r="H13" s="12"/>
    </row>
    <row r="14" spans="1:8" x14ac:dyDescent="0.25">
      <c r="A14" s="10"/>
      <c r="B14" s="46" t="s">
        <v>161</v>
      </c>
      <c r="C14" s="227" t="s">
        <v>167</v>
      </c>
      <c r="D14" s="228"/>
      <c r="E14" s="68">
        <v>0</v>
      </c>
      <c r="F14" s="115">
        <v>0</v>
      </c>
      <c r="G14" s="116">
        <f t="shared" si="0"/>
        <v>0</v>
      </c>
      <c r="H14" s="12"/>
    </row>
    <row r="15" spans="1:8" x14ac:dyDescent="0.25">
      <c r="A15" s="10"/>
      <c r="B15" s="46" t="s">
        <v>162</v>
      </c>
      <c r="C15" s="209" t="s">
        <v>168</v>
      </c>
      <c r="D15" s="210"/>
      <c r="E15" s="53">
        <v>39467.370000000003</v>
      </c>
      <c r="F15" s="117">
        <v>0</v>
      </c>
      <c r="G15" s="116">
        <f t="shared" si="0"/>
        <v>39467.370000000003</v>
      </c>
      <c r="H15" s="12"/>
    </row>
    <row r="16" spans="1:8" x14ac:dyDescent="0.25">
      <c r="A16" s="10"/>
      <c r="B16" s="46" t="s">
        <v>163</v>
      </c>
      <c r="C16" s="209" t="s">
        <v>169</v>
      </c>
      <c r="D16" s="210"/>
      <c r="E16" s="53">
        <v>0</v>
      </c>
      <c r="F16" s="117">
        <v>0</v>
      </c>
      <c r="G16" s="116">
        <f t="shared" si="0"/>
        <v>0</v>
      </c>
      <c r="H16" s="12"/>
    </row>
    <row r="17" spans="1:8" ht="30" customHeight="1" x14ac:dyDescent="0.25">
      <c r="A17" s="10"/>
      <c r="B17" s="46" t="s">
        <v>164</v>
      </c>
      <c r="C17" s="227" t="s">
        <v>170</v>
      </c>
      <c r="D17" s="228"/>
      <c r="E17" s="53">
        <v>0</v>
      </c>
      <c r="F17" s="117">
        <v>0</v>
      </c>
      <c r="G17" s="116">
        <f t="shared" si="0"/>
        <v>0</v>
      </c>
      <c r="H17" s="12"/>
    </row>
    <row r="18" spans="1:8" x14ac:dyDescent="0.25">
      <c r="A18" s="10"/>
      <c r="B18" s="46" t="s">
        <v>165</v>
      </c>
      <c r="C18" s="209" t="s">
        <v>171</v>
      </c>
      <c r="D18" s="210"/>
      <c r="E18" s="53">
        <v>0</v>
      </c>
      <c r="F18" s="117">
        <v>0</v>
      </c>
      <c r="G18" s="116">
        <f t="shared" si="0"/>
        <v>0</v>
      </c>
      <c r="H18" s="12"/>
    </row>
    <row r="19" spans="1:8" x14ac:dyDescent="0.25">
      <c r="A19" s="10"/>
      <c r="B19" s="46" t="s">
        <v>166</v>
      </c>
      <c r="C19" s="141" t="s">
        <v>172</v>
      </c>
      <c r="D19" s="142"/>
      <c r="E19" s="53">
        <v>0</v>
      </c>
      <c r="F19" s="117">
        <f>+F20</f>
        <v>0</v>
      </c>
      <c r="G19" s="116">
        <f t="shared" ref="G19" si="1">+E19+F19</f>
        <v>0</v>
      </c>
      <c r="H19" s="12"/>
    </row>
    <row r="20" spans="1:8" x14ac:dyDescent="0.25">
      <c r="A20" s="10"/>
      <c r="B20" s="48" t="s">
        <v>175</v>
      </c>
      <c r="C20" s="211" t="s">
        <v>84</v>
      </c>
      <c r="D20" s="212"/>
      <c r="E20" s="54">
        <v>0</v>
      </c>
      <c r="F20" s="118">
        <v>0</v>
      </c>
      <c r="G20" s="119">
        <v>0</v>
      </c>
      <c r="H20" s="12"/>
    </row>
    <row r="21" spans="1:8" x14ac:dyDescent="0.25">
      <c r="A21" s="10"/>
      <c r="B21" s="46" t="s">
        <v>173</v>
      </c>
      <c r="C21" s="209" t="s">
        <v>174</v>
      </c>
      <c r="D21" s="210"/>
      <c r="E21" s="55">
        <v>4376313.37</v>
      </c>
      <c r="F21" s="120">
        <f>SUM(F22:F28)</f>
        <v>0</v>
      </c>
      <c r="G21" s="114">
        <f t="shared" si="0"/>
        <v>4376313.37</v>
      </c>
      <c r="H21" s="12"/>
    </row>
    <row r="22" spans="1:8" x14ac:dyDescent="0.25">
      <c r="A22" s="10"/>
      <c r="B22" s="48" t="s">
        <v>176</v>
      </c>
      <c r="C22" s="223" t="s">
        <v>183</v>
      </c>
      <c r="D22" s="212"/>
      <c r="E22" s="56">
        <v>4376313.37</v>
      </c>
      <c r="F22" s="121">
        <v>0</v>
      </c>
      <c r="G22" s="122">
        <f t="shared" si="0"/>
        <v>4376313.37</v>
      </c>
      <c r="H22" s="12"/>
    </row>
    <row r="23" spans="1:8" x14ac:dyDescent="0.25">
      <c r="A23" s="10"/>
      <c r="B23" s="48" t="s">
        <v>177</v>
      </c>
      <c r="C23" s="223" t="s">
        <v>184</v>
      </c>
      <c r="D23" s="212"/>
      <c r="E23" s="77">
        <v>0</v>
      </c>
      <c r="F23" s="121">
        <v>0</v>
      </c>
      <c r="G23" s="122">
        <f t="shared" si="0"/>
        <v>0</v>
      </c>
      <c r="H23" s="12"/>
    </row>
    <row r="24" spans="1:8" x14ac:dyDescent="0.25">
      <c r="A24" s="10"/>
      <c r="B24" s="48" t="s">
        <v>178</v>
      </c>
      <c r="C24" s="223" t="s">
        <v>185</v>
      </c>
      <c r="D24" s="212"/>
      <c r="E24" s="77">
        <v>0</v>
      </c>
      <c r="F24" s="121">
        <v>0</v>
      </c>
      <c r="G24" s="122">
        <f t="shared" si="0"/>
        <v>0</v>
      </c>
      <c r="H24" s="12"/>
    </row>
    <row r="25" spans="1:8" x14ac:dyDescent="0.25">
      <c r="A25" s="10"/>
      <c r="B25" s="48" t="s">
        <v>179</v>
      </c>
      <c r="C25" s="223" t="s">
        <v>186</v>
      </c>
      <c r="D25" s="212"/>
      <c r="E25" s="77">
        <v>0</v>
      </c>
      <c r="F25" s="121">
        <v>0</v>
      </c>
      <c r="G25" s="122">
        <f t="shared" si="0"/>
        <v>0</v>
      </c>
      <c r="H25" s="12"/>
    </row>
    <row r="26" spans="1:8" x14ac:dyDescent="0.25">
      <c r="A26" s="10"/>
      <c r="B26" s="48" t="s">
        <v>180</v>
      </c>
      <c r="C26" s="223" t="s">
        <v>187</v>
      </c>
      <c r="D26" s="212"/>
      <c r="E26" s="77">
        <v>0</v>
      </c>
      <c r="F26" s="121">
        <v>0</v>
      </c>
      <c r="G26" s="122">
        <f t="shared" si="0"/>
        <v>0</v>
      </c>
      <c r="H26" s="12"/>
    </row>
    <row r="27" spans="1:8" ht="29.25" customHeight="1" x14ac:dyDescent="0.25">
      <c r="A27" s="10"/>
      <c r="B27" s="48" t="s">
        <v>181</v>
      </c>
      <c r="C27" s="225" t="s">
        <v>188</v>
      </c>
      <c r="D27" s="238"/>
      <c r="E27" s="77">
        <v>0</v>
      </c>
      <c r="F27" s="121">
        <v>0</v>
      </c>
      <c r="G27" s="122">
        <f t="shared" si="0"/>
        <v>0</v>
      </c>
      <c r="H27" s="12"/>
    </row>
    <row r="28" spans="1:8" ht="29.25" customHeight="1" x14ac:dyDescent="0.25">
      <c r="A28" s="10"/>
      <c r="B28" s="48" t="s">
        <v>182</v>
      </c>
      <c r="C28" s="239" t="s">
        <v>189</v>
      </c>
      <c r="D28" s="240"/>
      <c r="E28" s="77">
        <v>0</v>
      </c>
      <c r="F28" s="121">
        <v>0</v>
      </c>
      <c r="G28" s="122">
        <f t="shared" si="0"/>
        <v>0</v>
      </c>
      <c r="H28" s="12"/>
    </row>
    <row r="29" spans="1:8" x14ac:dyDescent="0.25">
      <c r="A29" s="10"/>
      <c r="B29" s="49"/>
      <c r="C29" s="31"/>
      <c r="D29" s="31"/>
      <c r="E29" s="49"/>
      <c r="F29" s="117"/>
      <c r="G29" s="116"/>
      <c r="H29" s="12"/>
    </row>
    <row r="30" spans="1:8" x14ac:dyDescent="0.25">
      <c r="A30" s="10"/>
      <c r="B30" s="231" t="s">
        <v>91</v>
      </c>
      <c r="C30" s="232"/>
      <c r="D30" s="233"/>
      <c r="E30" s="64">
        <v>4814504.2300000004</v>
      </c>
      <c r="F30" s="123">
        <f>+F12+F21</f>
        <v>32659.68</v>
      </c>
      <c r="G30" s="124">
        <f>+G13+G15+G22</f>
        <v>4847163.91</v>
      </c>
      <c r="H30" s="12"/>
    </row>
    <row r="31" spans="1:8" x14ac:dyDescent="0.25">
      <c r="A31" s="10"/>
      <c r="B31" s="26"/>
      <c r="C31" s="31"/>
      <c r="D31" s="31"/>
      <c r="E31" s="26"/>
      <c r="F31" s="26"/>
      <c r="G31" s="30"/>
      <c r="H31" s="12"/>
    </row>
    <row r="32" spans="1:8" ht="15.75" thickBot="1" x14ac:dyDescent="0.3">
      <c r="A32" s="10"/>
      <c r="B32" s="26"/>
      <c r="C32" s="31"/>
      <c r="D32" s="31"/>
      <c r="E32" s="26"/>
      <c r="F32" s="26"/>
      <c r="G32" s="30"/>
      <c r="H32" s="12"/>
    </row>
    <row r="33" spans="1:8" x14ac:dyDescent="0.25">
      <c r="A33" s="8"/>
      <c r="B33" s="36"/>
      <c r="C33" s="36"/>
      <c r="D33" s="36"/>
      <c r="E33" s="36"/>
      <c r="F33" s="36"/>
      <c r="G33" s="37"/>
      <c r="H33" s="9"/>
    </row>
    <row r="34" spans="1:8" x14ac:dyDescent="0.25">
      <c r="A34" s="39"/>
      <c r="B34" s="138" t="s">
        <v>92</v>
      </c>
      <c r="C34" s="26"/>
      <c r="D34" s="26"/>
      <c r="E34" s="26"/>
      <c r="F34" s="26"/>
      <c r="G34" s="30"/>
      <c r="H34" s="12"/>
    </row>
    <row r="35" spans="1:8" x14ac:dyDescent="0.25">
      <c r="A35" s="10"/>
      <c r="B35" s="26"/>
      <c r="C35" s="26"/>
      <c r="D35" s="26"/>
      <c r="E35" s="26"/>
      <c r="F35" s="26"/>
      <c r="G35" s="30"/>
      <c r="H35" s="12"/>
    </row>
    <row r="36" spans="1:8" x14ac:dyDescent="0.25">
      <c r="A36" s="10"/>
      <c r="B36" s="26"/>
      <c r="C36" s="26"/>
      <c r="D36" s="26"/>
      <c r="E36" s="26"/>
      <c r="F36" s="26"/>
      <c r="G36" s="30"/>
      <c r="H36" s="12"/>
    </row>
    <row r="37" spans="1:8" ht="15.75" thickBot="1" x14ac:dyDescent="0.3">
      <c r="A37" s="10"/>
      <c r="B37" s="26"/>
      <c r="C37" s="26"/>
      <c r="D37" s="26"/>
      <c r="E37" s="26"/>
      <c r="F37" s="26"/>
      <c r="G37" s="30"/>
      <c r="H37" s="12"/>
    </row>
    <row r="38" spans="1:8" x14ac:dyDescent="0.25">
      <c r="A38" s="8"/>
      <c r="B38" s="36"/>
      <c r="C38" s="36"/>
      <c r="D38" s="36"/>
      <c r="E38" s="36"/>
      <c r="F38" s="36"/>
      <c r="G38" s="37"/>
      <c r="H38" s="9"/>
    </row>
    <row r="39" spans="1:8" x14ac:dyDescent="0.25">
      <c r="A39" s="10"/>
      <c r="B39" s="26"/>
      <c r="C39" s="26"/>
      <c r="D39" s="26"/>
      <c r="E39" s="26"/>
      <c r="F39" s="26"/>
      <c r="G39" s="30"/>
      <c r="H39" s="12"/>
    </row>
    <row r="40" spans="1:8" x14ac:dyDescent="0.25">
      <c r="A40" s="10"/>
      <c r="B40" s="11"/>
      <c r="C40" s="11"/>
      <c r="D40" s="11"/>
      <c r="E40" s="11"/>
      <c r="F40" s="11"/>
      <c r="G40" s="27"/>
      <c r="H40" s="12"/>
    </row>
    <row r="41" spans="1:8" x14ac:dyDescent="0.25">
      <c r="A41" s="10"/>
      <c r="B41" s="11"/>
      <c r="C41" s="11"/>
      <c r="D41" s="11"/>
      <c r="E41" s="11"/>
      <c r="F41" s="11"/>
      <c r="G41" s="27"/>
      <c r="H41" s="12"/>
    </row>
    <row r="42" spans="1:8" x14ac:dyDescent="0.25">
      <c r="A42" s="10"/>
      <c r="B42" s="11"/>
      <c r="C42" s="11"/>
      <c r="D42" s="11"/>
      <c r="E42" s="11"/>
      <c r="F42" s="11"/>
      <c r="G42" s="27"/>
      <c r="H42" s="12"/>
    </row>
    <row r="43" spans="1:8" x14ac:dyDescent="0.25">
      <c r="A43" s="10"/>
      <c r="B43" s="11"/>
      <c r="C43" s="24"/>
      <c r="D43" s="11"/>
      <c r="E43" s="11"/>
      <c r="F43" s="24"/>
      <c r="G43" s="24"/>
      <c r="H43" s="12"/>
    </row>
    <row r="44" spans="1:8" x14ac:dyDescent="0.25">
      <c r="A44" s="10"/>
      <c r="B44" s="11"/>
      <c r="C44" s="140" t="s">
        <v>52</v>
      </c>
      <c r="D44" s="139"/>
      <c r="E44" s="11"/>
      <c r="F44" s="177" t="s">
        <v>53</v>
      </c>
      <c r="G44" s="177"/>
      <c r="H44" s="12"/>
    </row>
    <row r="45" spans="1:8" x14ac:dyDescent="0.25">
      <c r="A45" s="10"/>
      <c r="B45" s="11"/>
      <c r="C45" s="140" t="s">
        <v>774</v>
      </c>
      <c r="D45" s="11"/>
      <c r="E45" s="11"/>
      <c r="F45" s="177" t="s">
        <v>776</v>
      </c>
      <c r="G45" s="177"/>
      <c r="H45" s="12"/>
    </row>
    <row r="46" spans="1:8" x14ac:dyDescent="0.25">
      <c r="A46" s="10"/>
      <c r="B46" s="11"/>
      <c r="C46" s="140" t="s">
        <v>775</v>
      </c>
      <c r="D46" s="11"/>
      <c r="E46" s="11"/>
      <c r="F46" s="177" t="s">
        <v>883</v>
      </c>
      <c r="G46" s="177"/>
      <c r="H46" s="12"/>
    </row>
    <row r="47" spans="1:8" x14ac:dyDescent="0.25">
      <c r="A47" s="10"/>
      <c r="B47" s="11"/>
      <c r="C47" s="11"/>
      <c r="D47" s="11"/>
      <c r="E47" s="11"/>
      <c r="F47" s="11"/>
      <c r="G47" s="11"/>
      <c r="H47" s="12"/>
    </row>
    <row r="48" spans="1:8" x14ac:dyDescent="0.25">
      <c r="A48" s="10"/>
      <c r="B48" s="11"/>
      <c r="C48" s="11"/>
      <c r="D48" s="11"/>
      <c r="E48" s="11"/>
      <c r="F48" s="11"/>
      <c r="G48" s="11"/>
      <c r="H48" s="12"/>
    </row>
    <row r="49" spans="1:8" x14ac:dyDescent="0.25">
      <c r="A49" s="10"/>
      <c r="B49" s="11"/>
      <c r="C49" s="11"/>
      <c r="D49" s="11"/>
      <c r="E49" s="11"/>
      <c r="F49" s="11"/>
      <c r="G49" s="11"/>
      <c r="H49" s="12"/>
    </row>
    <row r="50" spans="1:8" x14ac:dyDescent="0.25">
      <c r="A50" s="10"/>
      <c r="B50" s="11"/>
      <c r="C50" s="11"/>
      <c r="D50" s="11"/>
      <c r="E50" s="11"/>
      <c r="F50" s="11"/>
      <c r="G50" s="11"/>
      <c r="H50" s="12"/>
    </row>
    <row r="51" spans="1:8" x14ac:dyDescent="0.25">
      <c r="A51" s="10"/>
      <c r="B51" s="11"/>
      <c r="C51" s="11"/>
      <c r="D51" s="11"/>
      <c r="E51" s="11"/>
      <c r="F51" s="11"/>
      <c r="G51" s="11"/>
      <c r="H51" s="12"/>
    </row>
    <row r="52" spans="1:8" x14ac:dyDescent="0.25">
      <c r="A52" s="10"/>
      <c r="B52" s="11"/>
      <c r="C52" s="11"/>
      <c r="D52" s="168" t="s">
        <v>51</v>
      </c>
      <c r="E52" s="168"/>
      <c r="F52" s="168"/>
      <c r="G52" s="168"/>
      <c r="H52" s="169"/>
    </row>
    <row r="53" spans="1:8" x14ac:dyDescent="0.25">
      <c r="A53" s="10"/>
      <c r="B53" s="11"/>
      <c r="C53" s="11"/>
      <c r="D53" s="166" t="s">
        <v>777</v>
      </c>
      <c r="E53" s="166"/>
      <c r="F53" s="166"/>
      <c r="G53" s="11"/>
      <c r="H53" s="12"/>
    </row>
    <row r="54" spans="1:8" x14ac:dyDescent="0.25">
      <c r="A54" s="10"/>
      <c r="B54" s="11"/>
      <c r="C54" s="11"/>
      <c r="D54" s="166" t="s">
        <v>884</v>
      </c>
      <c r="E54" s="166"/>
      <c r="F54" s="166"/>
      <c r="G54" s="11"/>
      <c r="H54" s="12"/>
    </row>
    <row r="55" spans="1:8" x14ac:dyDescent="0.25">
      <c r="A55" s="10"/>
      <c r="B55" s="11"/>
      <c r="C55" s="11"/>
      <c r="D55" s="166" t="s">
        <v>778</v>
      </c>
      <c r="E55" s="166"/>
      <c r="F55" s="166"/>
      <c r="G55" s="11"/>
      <c r="H55" s="12"/>
    </row>
    <row r="56" spans="1:8" x14ac:dyDescent="0.25">
      <c r="A56" s="10"/>
      <c r="B56" s="11"/>
      <c r="C56" s="11"/>
      <c r="D56" s="11"/>
      <c r="E56" s="11"/>
      <c r="F56" s="11"/>
      <c r="G56" s="11"/>
      <c r="H56" s="12"/>
    </row>
    <row r="57" spans="1:8" ht="15.75" thickBot="1" x14ac:dyDescent="0.3">
      <c r="A57" s="13"/>
      <c r="B57" s="14"/>
      <c r="C57" s="14"/>
      <c r="D57" s="14"/>
      <c r="E57" s="14"/>
      <c r="F57" s="14"/>
      <c r="G57" s="38"/>
      <c r="H57" s="15"/>
    </row>
    <row r="58" spans="1:8" x14ac:dyDescent="0.25">
      <c r="G58" s="29"/>
    </row>
  </sheetData>
  <mergeCells count="31">
    <mergeCell ref="F44:G44"/>
    <mergeCell ref="F46:G46"/>
    <mergeCell ref="D52:H52"/>
    <mergeCell ref="D53:F53"/>
    <mergeCell ref="G8:G9"/>
    <mergeCell ref="C20:D20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D54:F54"/>
    <mergeCell ref="D55:F55"/>
    <mergeCell ref="B1:C5"/>
    <mergeCell ref="E6:F6"/>
    <mergeCell ref="B8:B9"/>
    <mergeCell ref="C8:D9"/>
    <mergeCell ref="C22:D22"/>
    <mergeCell ref="C23:D23"/>
    <mergeCell ref="C21:D21"/>
    <mergeCell ref="C28:D28"/>
    <mergeCell ref="B30:D30"/>
    <mergeCell ref="F45:G45"/>
    <mergeCell ref="C24:D24"/>
    <mergeCell ref="C25:D25"/>
    <mergeCell ref="C26:D26"/>
    <mergeCell ref="C27:D27"/>
  </mergeCells>
  <pageMargins left="0.25" right="0.25" top="0.75" bottom="0.75" header="0.3" footer="0.3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workbookViewId="0">
      <selection activeCell="K26" sqref="K26"/>
    </sheetView>
  </sheetViews>
  <sheetFormatPr baseColWidth="10" defaultRowHeight="15" x14ac:dyDescent="0.25"/>
  <cols>
    <col min="1" max="1" width="2.7109375" customWidth="1"/>
    <col min="2" max="2" width="12.7109375" customWidth="1"/>
    <col min="3" max="4" width="30.7109375" customWidth="1"/>
    <col min="5" max="7" width="18.7109375" customWidth="1"/>
    <col min="8" max="8" width="2.7109375" customWidth="1"/>
  </cols>
  <sheetData>
    <row r="1" spans="1:8" x14ac:dyDescent="0.25">
      <c r="A1" s="8"/>
      <c r="B1" s="188"/>
      <c r="C1" s="188"/>
      <c r="D1" s="36" t="s">
        <v>0</v>
      </c>
      <c r="E1" s="101"/>
      <c r="F1" s="36"/>
      <c r="G1" s="36"/>
      <c r="H1" s="9"/>
    </row>
    <row r="2" spans="1:8" x14ac:dyDescent="0.25">
      <c r="A2" s="10"/>
      <c r="B2" s="167"/>
      <c r="C2" s="167"/>
      <c r="D2" s="26" t="s">
        <v>54</v>
      </c>
      <c r="E2" s="11"/>
      <c r="F2" s="26"/>
      <c r="G2" s="26"/>
      <c r="H2" s="12"/>
    </row>
    <row r="3" spans="1:8" x14ac:dyDescent="0.25">
      <c r="A3" s="10"/>
      <c r="B3" s="167"/>
      <c r="C3" s="167"/>
      <c r="D3" s="28" t="s">
        <v>880</v>
      </c>
      <c r="E3" s="11"/>
      <c r="F3" s="28"/>
      <c r="G3" s="28"/>
      <c r="H3" s="12"/>
    </row>
    <row r="4" spans="1:8" x14ac:dyDescent="0.25">
      <c r="A4" s="10"/>
      <c r="B4" s="167"/>
      <c r="C4" s="167"/>
      <c r="D4" s="146"/>
      <c r="E4" s="146"/>
      <c r="F4" s="146"/>
      <c r="G4" s="32"/>
      <c r="H4" s="12"/>
    </row>
    <row r="5" spans="1:8" x14ac:dyDescent="0.25">
      <c r="A5" s="10"/>
      <c r="B5" s="167"/>
      <c r="C5" s="167"/>
      <c r="D5" s="146"/>
      <c r="E5" s="146"/>
      <c r="F5" s="146"/>
      <c r="G5" s="32"/>
      <c r="H5" s="12"/>
    </row>
    <row r="6" spans="1:8" x14ac:dyDescent="0.25">
      <c r="A6" s="10"/>
      <c r="B6" s="167"/>
      <c r="C6" s="167"/>
      <c r="D6" s="146"/>
      <c r="E6" s="11"/>
      <c r="F6" s="11"/>
      <c r="G6" s="27"/>
      <c r="H6" s="12"/>
    </row>
    <row r="7" spans="1:8" ht="28.5" customHeight="1" x14ac:dyDescent="0.25">
      <c r="A7" s="10"/>
      <c r="B7" s="241" t="s">
        <v>877</v>
      </c>
      <c r="C7" s="241"/>
      <c r="D7" s="241"/>
      <c r="E7" s="241"/>
      <c r="F7" s="241"/>
      <c r="G7" s="241"/>
      <c r="H7" s="33"/>
    </row>
    <row r="8" spans="1:8" x14ac:dyDescent="0.25">
      <c r="A8" s="10"/>
      <c r="B8" s="11"/>
      <c r="C8" s="11"/>
      <c r="D8" s="11"/>
      <c r="E8" s="11"/>
      <c r="F8" s="11"/>
      <c r="G8" s="27"/>
      <c r="H8" s="12"/>
    </row>
    <row r="9" spans="1:8" x14ac:dyDescent="0.25">
      <c r="A9" s="10"/>
      <c r="B9" s="215" t="s">
        <v>5</v>
      </c>
      <c r="C9" s="217" t="s">
        <v>6</v>
      </c>
      <c r="D9" s="218"/>
      <c r="E9" s="40" t="s">
        <v>57</v>
      </c>
      <c r="F9" s="41" t="s">
        <v>8</v>
      </c>
      <c r="G9" s="216" t="s">
        <v>58</v>
      </c>
      <c r="H9" s="12"/>
    </row>
    <row r="10" spans="1:8" x14ac:dyDescent="0.25">
      <c r="A10" s="10"/>
      <c r="B10" s="215"/>
      <c r="C10" s="219"/>
      <c r="D10" s="220"/>
      <c r="E10" s="25" t="s">
        <v>56</v>
      </c>
      <c r="F10" s="25"/>
      <c r="G10" s="216"/>
      <c r="H10" s="12"/>
    </row>
    <row r="11" spans="1:8" ht="44.25" customHeight="1" x14ac:dyDescent="0.25">
      <c r="A11" s="10"/>
      <c r="B11" s="42" t="s">
        <v>190</v>
      </c>
      <c r="C11" s="234" t="s">
        <v>191</v>
      </c>
      <c r="D11" s="235"/>
      <c r="E11" s="66">
        <v>0</v>
      </c>
      <c r="F11" s="66">
        <v>0</v>
      </c>
      <c r="G11" s="67">
        <f t="shared" ref="G11:G16" si="0">+E11+F11</f>
        <v>0</v>
      </c>
      <c r="H11" s="12"/>
    </row>
    <row r="12" spans="1:8" ht="59.25" customHeight="1" x14ac:dyDescent="0.25">
      <c r="A12" s="10"/>
      <c r="B12" s="44" t="s">
        <v>192</v>
      </c>
      <c r="C12" s="227" t="s">
        <v>193</v>
      </c>
      <c r="D12" s="228"/>
      <c r="E12" s="51">
        <v>3309560.5700000003</v>
      </c>
      <c r="F12" s="51">
        <f>SUM(F13:F14)</f>
        <v>956839.89</v>
      </c>
      <c r="G12" s="58">
        <f t="shared" si="0"/>
        <v>4266400.46</v>
      </c>
      <c r="H12" s="12"/>
    </row>
    <row r="13" spans="1:8" x14ac:dyDescent="0.25">
      <c r="A13" s="10"/>
      <c r="B13" s="45"/>
      <c r="C13" s="223" t="s">
        <v>194</v>
      </c>
      <c r="D13" s="224"/>
      <c r="E13" s="52">
        <v>2611488.6300000004</v>
      </c>
      <c r="F13" s="52">
        <v>737738.12</v>
      </c>
      <c r="G13" s="59">
        <f t="shared" si="0"/>
        <v>3349226.7500000005</v>
      </c>
      <c r="H13" s="12"/>
    </row>
    <row r="14" spans="1:8" x14ac:dyDescent="0.25">
      <c r="A14" s="10"/>
      <c r="B14" s="45"/>
      <c r="C14" s="223" t="s">
        <v>195</v>
      </c>
      <c r="D14" s="224"/>
      <c r="E14" s="52">
        <v>698071.94000000018</v>
      </c>
      <c r="F14" s="52">
        <v>219101.77</v>
      </c>
      <c r="G14" s="59">
        <f t="shared" si="0"/>
        <v>917173.7100000002</v>
      </c>
      <c r="H14" s="12"/>
    </row>
    <row r="15" spans="1:8" x14ac:dyDescent="0.25">
      <c r="A15" s="10"/>
      <c r="B15" s="49"/>
      <c r="C15" s="31"/>
      <c r="D15" s="31"/>
      <c r="E15" s="49"/>
      <c r="F15" s="49"/>
      <c r="G15" s="63"/>
      <c r="H15" s="12"/>
    </row>
    <row r="16" spans="1:8" x14ac:dyDescent="0.25">
      <c r="A16" s="10"/>
      <c r="B16" s="231" t="s">
        <v>91</v>
      </c>
      <c r="C16" s="232"/>
      <c r="D16" s="233"/>
      <c r="E16" s="64">
        <v>3309560.5700000003</v>
      </c>
      <c r="F16" s="64">
        <f>+F12+F11</f>
        <v>956839.89</v>
      </c>
      <c r="G16" s="65">
        <f t="shared" si="0"/>
        <v>4266400.46</v>
      </c>
      <c r="H16" s="12"/>
    </row>
    <row r="17" spans="1:8" x14ac:dyDescent="0.25">
      <c r="A17" s="10"/>
      <c r="B17" s="26"/>
      <c r="C17" s="31"/>
      <c r="D17" s="31"/>
      <c r="E17" s="26"/>
      <c r="F17" s="26"/>
      <c r="G17" s="30"/>
      <c r="H17" s="12"/>
    </row>
    <row r="18" spans="1:8" ht="15.75" thickBot="1" x14ac:dyDescent="0.3">
      <c r="A18" s="10"/>
      <c r="B18" s="26"/>
      <c r="C18" s="31"/>
      <c r="D18" s="31"/>
      <c r="E18" s="26"/>
      <c r="F18" s="26"/>
      <c r="G18" s="30"/>
      <c r="H18" s="12"/>
    </row>
    <row r="19" spans="1:8" x14ac:dyDescent="0.25">
      <c r="A19" s="8"/>
      <c r="B19" s="36"/>
      <c r="C19" s="36"/>
      <c r="D19" s="36"/>
      <c r="E19" s="36"/>
      <c r="F19" s="36"/>
      <c r="G19" s="37"/>
      <c r="H19" s="9"/>
    </row>
    <row r="20" spans="1:8" x14ac:dyDescent="0.25">
      <c r="A20" s="39"/>
      <c r="B20" s="145" t="s">
        <v>92</v>
      </c>
      <c r="C20" s="26"/>
      <c r="D20" s="26"/>
      <c r="E20" s="26"/>
      <c r="F20" s="26"/>
      <c r="G20" s="30"/>
      <c r="H20" s="12"/>
    </row>
    <row r="21" spans="1:8" x14ac:dyDescent="0.25">
      <c r="A21" s="10"/>
      <c r="B21" s="26"/>
      <c r="C21" s="26"/>
      <c r="D21" s="26"/>
      <c r="E21" s="132"/>
      <c r="F21" s="26"/>
      <c r="G21" s="30"/>
      <c r="H21" s="12"/>
    </row>
    <row r="22" spans="1:8" x14ac:dyDescent="0.25">
      <c r="A22" s="10"/>
      <c r="B22" s="26"/>
      <c r="C22" s="26"/>
      <c r="D22" s="26"/>
      <c r="E22" s="26"/>
      <c r="F22" s="26"/>
      <c r="G22" s="30"/>
      <c r="H22" s="12"/>
    </row>
    <row r="23" spans="1:8" ht="15.75" thickBot="1" x14ac:dyDescent="0.3">
      <c r="A23" s="10"/>
      <c r="B23" s="26"/>
      <c r="C23" s="26"/>
      <c r="D23" s="26"/>
      <c r="E23" s="26"/>
      <c r="F23" s="26"/>
      <c r="G23" s="30"/>
      <c r="H23" s="12"/>
    </row>
    <row r="24" spans="1:8" x14ac:dyDescent="0.25">
      <c r="A24" s="8"/>
      <c r="B24" s="36"/>
      <c r="C24" s="36"/>
      <c r="D24" s="36"/>
      <c r="E24" s="36"/>
      <c r="F24" s="36"/>
      <c r="G24" s="37"/>
      <c r="H24" s="9"/>
    </row>
    <row r="25" spans="1:8" x14ac:dyDescent="0.25">
      <c r="A25" s="10"/>
      <c r="B25" s="26"/>
      <c r="C25" s="26"/>
      <c r="D25" s="26"/>
      <c r="E25" s="26"/>
      <c r="F25" s="26"/>
      <c r="G25" s="30"/>
      <c r="H25" s="12"/>
    </row>
    <row r="26" spans="1:8" x14ac:dyDescent="0.25">
      <c r="A26" s="10"/>
      <c r="B26" s="11"/>
      <c r="C26" s="11"/>
      <c r="D26" s="11"/>
      <c r="E26" s="11"/>
      <c r="F26" s="11"/>
      <c r="G26" s="27"/>
      <c r="H26" s="12"/>
    </row>
    <row r="27" spans="1:8" x14ac:dyDescent="0.25">
      <c r="A27" s="10"/>
      <c r="B27" s="11"/>
      <c r="C27" s="11"/>
      <c r="D27" s="11"/>
      <c r="E27" s="11"/>
      <c r="F27" s="11"/>
      <c r="G27" s="27"/>
      <c r="H27" s="12"/>
    </row>
    <row r="28" spans="1:8" x14ac:dyDescent="0.25">
      <c r="A28" s="10"/>
      <c r="B28" s="11"/>
      <c r="C28" s="11"/>
      <c r="D28" s="11"/>
      <c r="E28" s="11"/>
      <c r="F28" s="11"/>
      <c r="G28" s="27"/>
      <c r="H28" s="12"/>
    </row>
    <row r="29" spans="1:8" x14ac:dyDescent="0.25">
      <c r="A29" s="10"/>
      <c r="B29" s="11"/>
      <c r="C29" s="24"/>
      <c r="D29" s="11"/>
      <c r="E29" s="11"/>
      <c r="F29" s="24"/>
      <c r="G29" s="24"/>
      <c r="H29" s="12"/>
    </row>
    <row r="30" spans="1:8" x14ac:dyDescent="0.25">
      <c r="A30" s="10"/>
      <c r="B30" s="11"/>
      <c r="C30" s="147" t="s">
        <v>52</v>
      </c>
      <c r="D30" s="146"/>
      <c r="E30" s="11"/>
      <c r="F30" s="177" t="s">
        <v>53</v>
      </c>
      <c r="G30" s="177"/>
      <c r="H30" s="12"/>
    </row>
    <row r="31" spans="1:8" x14ac:dyDescent="0.25">
      <c r="A31" s="10"/>
      <c r="B31" s="11"/>
      <c r="C31" s="147" t="s">
        <v>774</v>
      </c>
      <c r="D31" s="11"/>
      <c r="E31" s="11"/>
      <c r="F31" s="177" t="s">
        <v>776</v>
      </c>
      <c r="G31" s="177"/>
      <c r="H31" s="12"/>
    </row>
    <row r="32" spans="1:8" x14ac:dyDescent="0.25">
      <c r="A32" s="10"/>
      <c r="B32" s="11"/>
      <c r="C32" s="147" t="s">
        <v>775</v>
      </c>
      <c r="D32" s="11"/>
      <c r="E32" s="11"/>
      <c r="F32" s="177" t="s">
        <v>883</v>
      </c>
      <c r="G32" s="177"/>
      <c r="H32" s="12"/>
    </row>
    <row r="33" spans="1:8" x14ac:dyDescent="0.25">
      <c r="A33" s="10"/>
      <c r="B33" s="11"/>
      <c r="C33" s="11"/>
      <c r="D33" s="11"/>
      <c r="E33" s="11"/>
      <c r="F33" s="11"/>
      <c r="G33" s="11"/>
      <c r="H33" s="12"/>
    </row>
    <row r="34" spans="1:8" x14ac:dyDescent="0.25">
      <c r="A34" s="10"/>
      <c r="B34" s="11"/>
      <c r="C34" s="11"/>
      <c r="D34" s="11"/>
      <c r="E34" s="11"/>
      <c r="F34" s="11"/>
      <c r="G34" s="11"/>
      <c r="H34" s="12"/>
    </row>
    <row r="35" spans="1:8" x14ac:dyDescent="0.25">
      <c r="A35" s="10"/>
      <c r="B35" s="11"/>
      <c r="C35" s="11"/>
      <c r="D35" s="11"/>
      <c r="E35" s="11"/>
      <c r="F35" s="11"/>
      <c r="G35" s="11"/>
      <c r="H35" s="12"/>
    </row>
    <row r="36" spans="1:8" x14ac:dyDescent="0.25">
      <c r="A36" s="10"/>
      <c r="B36" s="11"/>
      <c r="C36" s="11"/>
      <c r="D36" s="11"/>
      <c r="E36" s="11"/>
      <c r="F36" s="11"/>
      <c r="G36" s="11"/>
      <c r="H36" s="12"/>
    </row>
    <row r="37" spans="1:8" x14ac:dyDescent="0.25">
      <c r="A37" s="10"/>
      <c r="B37" s="11"/>
      <c r="C37" s="11"/>
      <c r="D37" s="11"/>
      <c r="E37" s="11"/>
      <c r="F37" s="11"/>
      <c r="G37" s="11"/>
      <c r="H37" s="12"/>
    </row>
    <row r="38" spans="1:8" x14ac:dyDescent="0.25">
      <c r="A38" s="10"/>
      <c r="B38" s="11"/>
      <c r="C38" s="11"/>
      <c r="D38" s="168" t="s">
        <v>51</v>
      </c>
      <c r="E38" s="168"/>
      <c r="F38" s="168"/>
      <c r="G38" s="168"/>
      <c r="H38" s="169"/>
    </row>
    <row r="39" spans="1:8" x14ac:dyDescent="0.25">
      <c r="A39" s="10"/>
      <c r="B39" s="11"/>
      <c r="C39" s="11"/>
      <c r="D39" s="166" t="s">
        <v>777</v>
      </c>
      <c r="E39" s="166"/>
      <c r="F39" s="166"/>
      <c r="G39" s="11"/>
      <c r="H39" s="12"/>
    </row>
    <row r="40" spans="1:8" x14ac:dyDescent="0.25">
      <c r="A40" s="10"/>
      <c r="B40" s="11"/>
      <c r="C40" s="11"/>
      <c r="D40" s="166" t="s">
        <v>884</v>
      </c>
      <c r="E40" s="166"/>
      <c r="F40" s="166"/>
      <c r="G40" s="11"/>
      <c r="H40" s="12"/>
    </row>
    <row r="41" spans="1:8" x14ac:dyDescent="0.25">
      <c r="A41" s="10"/>
      <c r="B41" s="11"/>
      <c r="C41" s="11"/>
      <c r="D41" s="166" t="s">
        <v>778</v>
      </c>
      <c r="E41" s="166"/>
      <c r="F41" s="166"/>
      <c r="G41" s="11"/>
      <c r="H41" s="12"/>
    </row>
    <row r="42" spans="1:8" x14ac:dyDescent="0.25">
      <c r="A42" s="10"/>
      <c r="B42" s="11"/>
      <c r="C42" s="11"/>
      <c r="D42" s="11"/>
      <c r="E42" s="11"/>
      <c r="F42" s="11"/>
      <c r="G42" s="11"/>
      <c r="H42" s="12"/>
    </row>
    <row r="43" spans="1:8" ht="15.75" thickBot="1" x14ac:dyDescent="0.3">
      <c r="A43" s="13"/>
      <c r="B43" s="14"/>
      <c r="C43" s="14"/>
      <c r="D43" s="14"/>
      <c r="E43" s="14"/>
      <c r="F43" s="14"/>
      <c r="G43" s="38"/>
      <c r="H43" s="15"/>
    </row>
    <row r="44" spans="1:8" x14ac:dyDescent="0.25">
      <c r="G44" s="29"/>
    </row>
  </sheetData>
  <mergeCells count="17">
    <mergeCell ref="D39:F39"/>
    <mergeCell ref="D40:F40"/>
    <mergeCell ref="D41:F41"/>
    <mergeCell ref="G9:G10"/>
    <mergeCell ref="B7:G7"/>
    <mergeCell ref="F31:G31"/>
    <mergeCell ref="F30:G30"/>
    <mergeCell ref="F32:G32"/>
    <mergeCell ref="D38:H38"/>
    <mergeCell ref="B1:C6"/>
    <mergeCell ref="B9:B10"/>
    <mergeCell ref="C9:D10"/>
    <mergeCell ref="B16:D16"/>
    <mergeCell ref="C11:D11"/>
    <mergeCell ref="C12:D12"/>
    <mergeCell ref="C13:D13"/>
    <mergeCell ref="C14:D14"/>
  </mergeCells>
  <pageMargins left="0.25" right="0.25" top="0.75" bottom="0.75" header="0.3" footer="0.3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opLeftCell="A10" workbookViewId="0">
      <selection activeCell="F55" sqref="F55"/>
    </sheetView>
  </sheetViews>
  <sheetFormatPr baseColWidth="10" defaultRowHeight="15" x14ac:dyDescent="0.25"/>
  <cols>
    <col min="1" max="1" width="2.7109375" customWidth="1"/>
    <col min="2" max="2" width="12.7109375" customWidth="1"/>
    <col min="3" max="4" width="30.7109375" customWidth="1"/>
    <col min="5" max="7" width="18.7109375" customWidth="1"/>
    <col min="8" max="8" width="2.7109375" customWidth="1"/>
    <col min="10" max="10" width="15.140625" bestFit="1" customWidth="1"/>
  </cols>
  <sheetData>
    <row r="1" spans="1:8" x14ac:dyDescent="0.25">
      <c r="A1" s="8"/>
      <c r="B1" s="188"/>
      <c r="C1" s="188"/>
      <c r="D1" s="36" t="s">
        <v>0</v>
      </c>
      <c r="E1" s="101"/>
      <c r="F1" s="36"/>
      <c r="G1" s="36"/>
      <c r="H1" s="9"/>
    </row>
    <row r="2" spans="1:8" x14ac:dyDescent="0.25">
      <c r="A2" s="10"/>
      <c r="B2" s="167"/>
      <c r="C2" s="167"/>
      <c r="D2" s="26" t="s">
        <v>54</v>
      </c>
      <c r="E2" s="11"/>
      <c r="F2" s="26"/>
      <c r="G2" s="26"/>
      <c r="H2" s="12"/>
    </row>
    <row r="3" spans="1:8" x14ac:dyDescent="0.25">
      <c r="A3" s="10"/>
      <c r="B3" s="167"/>
      <c r="C3" s="167"/>
      <c r="D3" s="28" t="s">
        <v>879</v>
      </c>
      <c r="E3" s="11"/>
      <c r="F3" s="28"/>
      <c r="G3" s="28"/>
      <c r="H3" s="12"/>
    </row>
    <row r="4" spans="1:8" x14ac:dyDescent="0.25">
      <c r="A4" s="10"/>
      <c r="B4" s="167"/>
      <c r="C4" s="167"/>
      <c r="D4" s="146"/>
      <c r="E4" s="146"/>
      <c r="F4" s="146"/>
      <c r="G4" s="32"/>
      <c r="H4" s="12"/>
    </row>
    <row r="5" spans="1:8" x14ac:dyDescent="0.25">
      <c r="A5" s="10"/>
      <c r="B5" s="167"/>
      <c r="C5" s="167"/>
      <c r="D5" s="146"/>
      <c r="E5" s="11"/>
      <c r="F5" s="11"/>
      <c r="G5" s="27"/>
      <c r="H5" s="12"/>
    </row>
    <row r="6" spans="1:8" x14ac:dyDescent="0.25">
      <c r="A6" s="10"/>
      <c r="B6" s="146"/>
      <c r="C6" s="146"/>
      <c r="D6" s="146"/>
      <c r="E6" s="11"/>
      <c r="F6" s="11"/>
      <c r="G6" s="27"/>
      <c r="H6" s="12"/>
    </row>
    <row r="7" spans="1:8" x14ac:dyDescent="0.25">
      <c r="A7" s="10"/>
      <c r="B7" s="177" t="s">
        <v>196</v>
      </c>
      <c r="C7" s="177"/>
      <c r="D7" s="147"/>
      <c r="E7" s="242"/>
      <c r="F7" s="167"/>
      <c r="G7" s="27"/>
      <c r="H7" s="33"/>
    </row>
    <row r="8" spans="1:8" x14ac:dyDescent="0.25">
      <c r="A8" s="10"/>
      <c r="B8" s="11"/>
      <c r="C8" s="11"/>
      <c r="D8" s="11"/>
      <c r="E8" s="11"/>
      <c r="F8" s="11"/>
      <c r="G8" s="27"/>
      <c r="H8" s="12"/>
    </row>
    <row r="9" spans="1:8" x14ac:dyDescent="0.25">
      <c r="A9" s="10"/>
      <c r="B9" s="215" t="s">
        <v>5</v>
      </c>
      <c r="C9" s="217" t="s">
        <v>6</v>
      </c>
      <c r="D9" s="218"/>
      <c r="E9" s="40" t="s">
        <v>57</v>
      </c>
      <c r="F9" s="41" t="s">
        <v>8</v>
      </c>
      <c r="G9" s="216" t="s">
        <v>58</v>
      </c>
      <c r="H9" s="12"/>
    </row>
    <row r="10" spans="1:8" x14ac:dyDescent="0.25">
      <c r="A10" s="10"/>
      <c r="B10" s="215"/>
      <c r="C10" s="219"/>
      <c r="D10" s="220"/>
      <c r="E10" s="25" t="s">
        <v>56</v>
      </c>
      <c r="F10" s="25"/>
      <c r="G10" s="216"/>
      <c r="H10" s="12"/>
    </row>
    <row r="11" spans="1:8" x14ac:dyDescent="0.25">
      <c r="A11" s="10"/>
      <c r="B11" s="42" t="s">
        <v>198</v>
      </c>
      <c r="C11" s="221" t="s">
        <v>197</v>
      </c>
      <c r="D11" s="222"/>
      <c r="E11" s="109">
        <v>92980846</v>
      </c>
      <c r="F11" s="109">
        <f>SUM(F12:F22)</f>
        <v>13008299</v>
      </c>
      <c r="G11" s="110">
        <f t="shared" ref="G11:G37" si="0">+E11+F11</f>
        <v>105989145</v>
      </c>
      <c r="H11" s="12"/>
    </row>
    <row r="12" spans="1:8" x14ac:dyDescent="0.25">
      <c r="A12" s="10"/>
      <c r="B12" s="43" t="s">
        <v>199</v>
      </c>
      <c r="C12" s="223" t="s">
        <v>209</v>
      </c>
      <c r="D12" s="224"/>
      <c r="E12" s="111">
        <v>63104698</v>
      </c>
      <c r="F12" s="111">
        <v>9007267</v>
      </c>
      <c r="G12" s="112">
        <f t="shared" si="0"/>
        <v>72111965</v>
      </c>
      <c r="H12" s="12"/>
    </row>
    <row r="13" spans="1:8" x14ac:dyDescent="0.25">
      <c r="A13" s="10"/>
      <c r="B13" s="43" t="s">
        <v>200</v>
      </c>
      <c r="C13" s="223" t="s">
        <v>210</v>
      </c>
      <c r="D13" s="224"/>
      <c r="E13" s="111">
        <v>19724073</v>
      </c>
      <c r="F13" s="111">
        <v>2231458</v>
      </c>
      <c r="G13" s="112">
        <f t="shared" si="0"/>
        <v>21955531</v>
      </c>
      <c r="H13" s="12"/>
    </row>
    <row r="14" spans="1:8" x14ac:dyDescent="0.25">
      <c r="A14" s="10"/>
      <c r="B14" s="43" t="s">
        <v>201</v>
      </c>
      <c r="C14" s="223" t="s">
        <v>211</v>
      </c>
      <c r="D14" s="224"/>
      <c r="E14" s="111">
        <v>1223297</v>
      </c>
      <c r="F14" s="111">
        <v>283745</v>
      </c>
      <c r="G14" s="112">
        <f t="shared" si="0"/>
        <v>1507042</v>
      </c>
      <c r="H14" s="12"/>
    </row>
    <row r="15" spans="1:8" x14ac:dyDescent="0.25">
      <c r="A15" s="10"/>
      <c r="B15" s="43" t="s">
        <v>202</v>
      </c>
      <c r="C15" s="225" t="s">
        <v>212</v>
      </c>
      <c r="D15" s="226"/>
      <c r="E15" s="111">
        <v>3438879</v>
      </c>
      <c r="F15" s="111">
        <v>560974</v>
      </c>
      <c r="G15" s="112">
        <f t="shared" si="0"/>
        <v>3999853</v>
      </c>
      <c r="H15" s="12"/>
    </row>
    <row r="16" spans="1:8" x14ac:dyDescent="0.25">
      <c r="A16" s="10"/>
      <c r="B16" s="43" t="s">
        <v>203</v>
      </c>
      <c r="C16" s="225" t="s">
        <v>213</v>
      </c>
      <c r="D16" s="238"/>
      <c r="E16" s="125">
        <v>3087551</v>
      </c>
      <c r="F16" s="125">
        <v>547549</v>
      </c>
      <c r="G16" s="112">
        <f t="shared" si="0"/>
        <v>3635100</v>
      </c>
      <c r="H16" s="12"/>
    </row>
    <row r="17" spans="1:10" x14ac:dyDescent="0.25">
      <c r="A17" s="10"/>
      <c r="B17" s="43" t="s">
        <v>204</v>
      </c>
      <c r="C17" s="223" t="s">
        <v>214</v>
      </c>
      <c r="D17" s="212"/>
      <c r="E17" s="126">
        <v>21909</v>
      </c>
      <c r="F17" s="126">
        <v>2560</v>
      </c>
      <c r="G17" s="112">
        <f t="shared" si="0"/>
        <v>24469</v>
      </c>
      <c r="H17" s="12"/>
      <c r="J17" s="91"/>
    </row>
    <row r="18" spans="1:10" x14ac:dyDescent="0.25">
      <c r="A18" s="10"/>
      <c r="B18" s="43" t="s">
        <v>205</v>
      </c>
      <c r="C18" s="223" t="s">
        <v>215</v>
      </c>
      <c r="D18" s="212"/>
      <c r="E18" s="126">
        <v>1481757</v>
      </c>
      <c r="F18" s="126">
        <v>332667</v>
      </c>
      <c r="G18" s="112">
        <f t="shared" si="0"/>
        <v>1814424</v>
      </c>
      <c r="H18" s="12"/>
    </row>
    <row r="19" spans="1:10" ht="30" customHeight="1" x14ac:dyDescent="0.25">
      <c r="A19" s="10"/>
      <c r="B19" s="43" t="s">
        <v>206</v>
      </c>
      <c r="C19" s="225" t="s">
        <v>216</v>
      </c>
      <c r="D19" s="238"/>
      <c r="E19" s="126">
        <v>203549</v>
      </c>
      <c r="F19" s="126">
        <v>42079</v>
      </c>
      <c r="G19" s="112">
        <f t="shared" si="0"/>
        <v>245628</v>
      </c>
      <c r="H19" s="12"/>
    </row>
    <row r="20" spans="1:10" x14ac:dyDescent="0.25">
      <c r="A20" s="10"/>
      <c r="B20" s="43" t="s">
        <v>207</v>
      </c>
      <c r="C20" s="223" t="s">
        <v>217</v>
      </c>
      <c r="D20" s="212"/>
      <c r="E20" s="127">
        <v>0</v>
      </c>
      <c r="F20" s="127">
        <v>0</v>
      </c>
      <c r="G20" s="119">
        <f t="shared" si="0"/>
        <v>0</v>
      </c>
      <c r="H20" s="12"/>
    </row>
    <row r="21" spans="1:10" x14ac:dyDescent="0.25">
      <c r="A21" s="10"/>
      <c r="B21" s="43" t="s">
        <v>208</v>
      </c>
      <c r="C21" s="223" t="s">
        <v>218</v>
      </c>
      <c r="D21" s="212"/>
      <c r="E21" s="118">
        <v>695133</v>
      </c>
      <c r="F21" s="118">
        <v>0</v>
      </c>
      <c r="G21" s="119">
        <f t="shared" si="0"/>
        <v>695133</v>
      </c>
      <c r="H21" s="12"/>
    </row>
    <row r="22" spans="1:10" x14ac:dyDescent="0.25">
      <c r="A22" s="10"/>
      <c r="B22" s="48"/>
      <c r="C22" s="229" t="s">
        <v>219</v>
      </c>
      <c r="D22" s="214"/>
      <c r="E22" s="118">
        <v>0</v>
      </c>
      <c r="F22" s="118">
        <v>0</v>
      </c>
      <c r="G22" s="119">
        <f t="shared" si="0"/>
        <v>0</v>
      </c>
      <c r="H22" s="12"/>
    </row>
    <row r="23" spans="1:10" x14ac:dyDescent="0.25">
      <c r="A23" s="10"/>
      <c r="B23" s="46" t="s">
        <v>220</v>
      </c>
      <c r="C23" s="209" t="s">
        <v>221</v>
      </c>
      <c r="D23" s="210"/>
      <c r="E23" s="120">
        <v>44991188</v>
      </c>
      <c r="F23" s="135">
        <f>+F24+F25</f>
        <v>2601713.06</v>
      </c>
      <c r="G23" s="114">
        <f t="shared" si="0"/>
        <v>47592901.060000002</v>
      </c>
      <c r="H23" s="12"/>
      <c r="J23" s="91"/>
    </row>
    <row r="24" spans="1:10" x14ac:dyDescent="0.25">
      <c r="A24" s="10"/>
      <c r="B24" s="48" t="s">
        <v>222</v>
      </c>
      <c r="C24" s="229" t="s">
        <v>224</v>
      </c>
      <c r="D24" s="230"/>
      <c r="E24" s="121">
        <v>19302055</v>
      </c>
      <c r="F24" s="118">
        <v>32928.06</v>
      </c>
      <c r="G24" s="122">
        <f t="shared" si="0"/>
        <v>19334983.059999999</v>
      </c>
      <c r="H24" s="12"/>
    </row>
    <row r="25" spans="1:10" ht="30.75" customHeight="1" x14ac:dyDescent="0.25">
      <c r="A25" s="10"/>
      <c r="B25" s="48" t="s">
        <v>223</v>
      </c>
      <c r="C25" s="239" t="s">
        <v>225</v>
      </c>
      <c r="D25" s="240"/>
      <c r="E25" s="121">
        <v>25689133</v>
      </c>
      <c r="F25" s="118">
        <v>2568785</v>
      </c>
      <c r="G25" s="122">
        <f t="shared" si="0"/>
        <v>28257918</v>
      </c>
      <c r="H25" s="12"/>
    </row>
    <row r="26" spans="1:10" x14ac:dyDescent="0.25">
      <c r="A26" s="10"/>
      <c r="B26" s="48"/>
      <c r="C26" s="82"/>
      <c r="D26" s="82"/>
      <c r="E26" s="121"/>
      <c r="F26" s="121"/>
      <c r="G26" s="122"/>
      <c r="H26" s="12"/>
    </row>
    <row r="27" spans="1:10" x14ac:dyDescent="0.25">
      <c r="A27" s="10"/>
      <c r="B27" s="46" t="s">
        <v>226</v>
      </c>
      <c r="C27" s="209" t="s">
        <v>227</v>
      </c>
      <c r="D27" s="210"/>
      <c r="E27" s="120">
        <v>103338396.38000001</v>
      </c>
      <c r="F27" s="120">
        <f>SUM(F28:F36)</f>
        <v>10218560.559999999</v>
      </c>
      <c r="G27" s="114">
        <f>+E27+F27</f>
        <v>113556956.94000001</v>
      </c>
      <c r="H27" s="12"/>
    </row>
    <row r="28" spans="1:10" x14ac:dyDescent="0.25">
      <c r="A28" s="10"/>
      <c r="B28" s="48" t="s">
        <v>228</v>
      </c>
      <c r="C28" s="229" t="s">
        <v>237</v>
      </c>
      <c r="D28" s="230"/>
      <c r="E28" s="121">
        <v>1550000</v>
      </c>
      <c r="F28" s="121">
        <v>488624.99</v>
      </c>
      <c r="G28" s="122">
        <f>+E28+F28</f>
        <v>2038624.99</v>
      </c>
      <c r="H28" s="12"/>
    </row>
    <row r="29" spans="1:10" x14ac:dyDescent="0.25">
      <c r="A29" s="10"/>
      <c r="B29" s="48" t="s">
        <v>229</v>
      </c>
      <c r="C29" s="229" t="s">
        <v>238</v>
      </c>
      <c r="D29" s="230"/>
      <c r="E29" s="121">
        <v>0</v>
      </c>
      <c r="F29" s="121">
        <v>0</v>
      </c>
      <c r="G29" s="122">
        <f t="shared" ref="G29:G36" si="1">+E29+F29</f>
        <v>0</v>
      </c>
      <c r="H29" s="12"/>
    </row>
    <row r="30" spans="1:10" x14ac:dyDescent="0.25">
      <c r="A30" s="10"/>
      <c r="B30" s="48" t="s">
        <v>230</v>
      </c>
      <c r="C30" s="229" t="s">
        <v>239</v>
      </c>
      <c r="D30" s="230"/>
      <c r="E30" s="121">
        <v>33626958.68</v>
      </c>
      <c r="F30" s="121">
        <v>7671544.2599999998</v>
      </c>
      <c r="G30" s="122">
        <f t="shared" si="1"/>
        <v>41298502.939999998</v>
      </c>
      <c r="H30" s="12"/>
    </row>
    <row r="31" spans="1:10" x14ac:dyDescent="0.25">
      <c r="A31" s="10"/>
      <c r="B31" s="48" t="s">
        <v>231</v>
      </c>
      <c r="C31" s="229" t="s">
        <v>240</v>
      </c>
      <c r="D31" s="230"/>
      <c r="E31" s="121">
        <v>293075</v>
      </c>
      <c r="F31" s="121">
        <v>67355.14</v>
      </c>
      <c r="G31" s="122">
        <f t="shared" si="1"/>
        <v>360430.14</v>
      </c>
      <c r="H31" s="12"/>
    </row>
    <row r="32" spans="1:10" x14ac:dyDescent="0.25">
      <c r="A32" s="10"/>
      <c r="B32" s="48" t="s">
        <v>232</v>
      </c>
      <c r="C32" s="229" t="s">
        <v>241</v>
      </c>
      <c r="D32" s="230"/>
      <c r="E32" s="121">
        <v>325799.75</v>
      </c>
      <c r="F32" s="121">
        <v>0</v>
      </c>
      <c r="G32" s="122">
        <f t="shared" si="1"/>
        <v>325799.75</v>
      </c>
      <c r="H32" s="12"/>
    </row>
    <row r="33" spans="1:8" x14ac:dyDescent="0.25">
      <c r="A33" s="10"/>
      <c r="B33" s="48" t="s">
        <v>233</v>
      </c>
      <c r="C33" s="229" t="s">
        <v>242</v>
      </c>
      <c r="D33" s="230"/>
      <c r="E33" s="121">
        <v>3103348.18</v>
      </c>
      <c r="F33" s="121">
        <v>0</v>
      </c>
      <c r="G33" s="122">
        <f t="shared" si="1"/>
        <v>3103348.18</v>
      </c>
      <c r="H33" s="12"/>
    </row>
    <row r="34" spans="1:8" x14ac:dyDescent="0.25">
      <c r="A34" s="10"/>
      <c r="B34" s="48" t="s">
        <v>234</v>
      </c>
      <c r="C34" s="229" t="s">
        <v>243</v>
      </c>
      <c r="D34" s="230"/>
      <c r="E34" s="121">
        <v>9822.59</v>
      </c>
      <c r="F34" s="121">
        <v>0</v>
      </c>
      <c r="G34" s="122">
        <f t="shared" si="1"/>
        <v>9822.59</v>
      </c>
      <c r="H34" s="12"/>
    </row>
    <row r="35" spans="1:8" x14ac:dyDescent="0.25">
      <c r="A35" s="10"/>
      <c r="B35" s="48" t="s">
        <v>235</v>
      </c>
      <c r="C35" s="229" t="s">
        <v>244</v>
      </c>
      <c r="D35" s="230"/>
      <c r="E35" s="121">
        <v>248002.23</v>
      </c>
      <c r="F35" s="121">
        <v>0</v>
      </c>
      <c r="G35" s="122">
        <f t="shared" si="1"/>
        <v>248002.23</v>
      </c>
      <c r="H35" s="12"/>
    </row>
    <row r="36" spans="1:8" x14ac:dyDescent="0.25">
      <c r="A36" s="10"/>
      <c r="B36" s="48" t="s">
        <v>236</v>
      </c>
      <c r="C36" s="229" t="s">
        <v>245</v>
      </c>
      <c r="D36" s="230"/>
      <c r="E36" s="121">
        <v>64181389.950000003</v>
      </c>
      <c r="F36" s="121">
        <v>1991036.17</v>
      </c>
      <c r="G36" s="122">
        <f t="shared" si="1"/>
        <v>66172426.120000005</v>
      </c>
      <c r="H36" s="12"/>
    </row>
    <row r="37" spans="1:8" x14ac:dyDescent="0.25">
      <c r="A37" s="10"/>
      <c r="B37" s="231" t="s">
        <v>91</v>
      </c>
      <c r="C37" s="232"/>
      <c r="D37" s="233"/>
      <c r="E37" s="64">
        <v>241310430.38</v>
      </c>
      <c r="F37" s="123">
        <f>+F11+F23+F27</f>
        <v>25828572.619999997</v>
      </c>
      <c r="G37" s="65">
        <f t="shared" si="0"/>
        <v>267139003</v>
      </c>
      <c r="H37" s="12"/>
    </row>
    <row r="38" spans="1:8" x14ac:dyDescent="0.25">
      <c r="A38" s="10"/>
      <c r="B38" s="26"/>
      <c r="C38" s="31"/>
      <c r="D38" s="31"/>
      <c r="E38" s="26"/>
      <c r="F38" s="26"/>
      <c r="G38" s="30"/>
      <c r="H38" s="12"/>
    </row>
    <row r="39" spans="1:8" ht="15.75" thickBot="1" x14ac:dyDescent="0.3">
      <c r="A39" s="10"/>
      <c r="B39" s="26"/>
      <c r="C39" s="31"/>
      <c r="D39" s="31"/>
      <c r="E39" s="26"/>
      <c r="F39" s="26"/>
      <c r="G39" s="30"/>
      <c r="H39" s="12"/>
    </row>
    <row r="40" spans="1:8" x14ac:dyDescent="0.25">
      <c r="A40" s="8"/>
      <c r="B40" s="36"/>
      <c r="C40" s="36"/>
      <c r="D40" s="36"/>
      <c r="E40" s="36"/>
      <c r="F40" s="36"/>
      <c r="G40" s="37"/>
      <c r="H40" s="9"/>
    </row>
    <row r="41" spans="1:8" x14ac:dyDescent="0.25">
      <c r="A41" s="39"/>
      <c r="B41" s="145" t="s">
        <v>92</v>
      </c>
      <c r="C41" s="26"/>
      <c r="D41" s="26"/>
      <c r="E41" s="26"/>
      <c r="F41" s="128"/>
      <c r="G41" s="30"/>
      <c r="H41" s="12"/>
    </row>
    <row r="42" spans="1:8" x14ac:dyDescent="0.25">
      <c r="A42" s="10"/>
      <c r="B42" s="26"/>
      <c r="C42" s="26"/>
      <c r="D42" s="26"/>
      <c r="E42" s="132"/>
      <c r="F42" s="128"/>
      <c r="G42" s="30"/>
      <c r="H42" s="12"/>
    </row>
    <row r="43" spans="1:8" x14ac:dyDescent="0.25">
      <c r="A43" s="10"/>
      <c r="B43" s="26"/>
      <c r="C43" s="26"/>
      <c r="D43" s="26"/>
      <c r="E43" s="26"/>
      <c r="F43" s="26"/>
      <c r="G43" s="30"/>
      <c r="H43" s="12"/>
    </row>
    <row r="44" spans="1:8" ht="15.75" thickBot="1" x14ac:dyDescent="0.3">
      <c r="A44" s="10"/>
      <c r="B44" s="26"/>
      <c r="C44" s="26"/>
      <c r="D44" s="26"/>
      <c r="E44" s="26"/>
      <c r="F44" s="26"/>
      <c r="G44" s="30"/>
      <c r="H44" s="12"/>
    </row>
    <row r="45" spans="1:8" x14ac:dyDescent="0.25">
      <c r="A45" s="8"/>
      <c r="B45" s="36"/>
      <c r="C45" s="36"/>
      <c r="D45" s="36"/>
      <c r="E45" s="36"/>
      <c r="F45" s="36"/>
      <c r="G45" s="37"/>
      <c r="H45" s="9"/>
    </row>
    <row r="46" spans="1:8" x14ac:dyDescent="0.25">
      <c r="A46" s="10"/>
      <c r="B46" s="26"/>
      <c r="C46" s="26"/>
      <c r="D46" s="26"/>
      <c r="E46" s="26"/>
      <c r="F46" s="26"/>
      <c r="G46" s="30"/>
      <c r="H46" s="12"/>
    </row>
    <row r="47" spans="1:8" x14ac:dyDescent="0.25">
      <c r="A47" s="10"/>
      <c r="B47" s="11"/>
      <c r="C47" s="11"/>
      <c r="D47" s="11"/>
      <c r="E47" s="11"/>
      <c r="F47" s="11"/>
      <c r="G47" s="27"/>
      <c r="H47" s="12"/>
    </row>
    <row r="48" spans="1:8" x14ac:dyDescent="0.25">
      <c r="A48" s="10"/>
      <c r="B48" s="11"/>
      <c r="C48" s="11"/>
      <c r="D48" s="11"/>
      <c r="E48" s="11"/>
      <c r="F48" s="11"/>
      <c r="G48" s="27"/>
      <c r="H48" s="12"/>
    </row>
    <row r="49" spans="1:8" x14ac:dyDescent="0.25">
      <c r="A49" s="10"/>
      <c r="B49" s="11"/>
      <c r="C49" s="11"/>
      <c r="D49" s="11"/>
      <c r="E49" s="11"/>
      <c r="F49" s="11"/>
      <c r="G49" s="27"/>
      <c r="H49" s="12"/>
    </row>
    <row r="50" spans="1:8" x14ac:dyDescent="0.25">
      <c r="A50" s="10"/>
      <c r="B50" s="11"/>
      <c r="C50" s="24"/>
      <c r="D50" s="11"/>
      <c r="E50" s="11"/>
      <c r="F50" s="24"/>
      <c r="G50" s="24"/>
      <c r="H50" s="12"/>
    </row>
    <row r="51" spans="1:8" x14ac:dyDescent="0.25">
      <c r="A51" s="10"/>
      <c r="B51" s="11"/>
      <c r="C51" s="164" t="s">
        <v>52</v>
      </c>
      <c r="D51" s="165"/>
      <c r="E51" s="11"/>
      <c r="F51" s="177" t="s">
        <v>53</v>
      </c>
      <c r="G51" s="177"/>
      <c r="H51" s="12"/>
    </row>
    <row r="52" spans="1:8" x14ac:dyDescent="0.25">
      <c r="A52" s="10"/>
      <c r="B52" s="11"/>
      <c r="C52" s="164" t="s">
        <v>774</v>
      </c>
      <c r="D52" s="11"/>
      <c r="E52" s="11"/>
      <c r="F52" s="177" t="s">
        <v>776</v>
      </c>
      <c r="G52" s="177"/>
      <c r="H52" s="12"/>
    </row>
    <row r="53" spans="1:8" x14ac:dyDescent="0.25">
      <c r="A53" s="10"/>
      <c r="B53" s="11"/>
      <c r="C53" s="164" t="s">
        <v>775</v>
      </c>
      <c r="D53" s="11"/>
      <c r="E53" s="11"/>
      <c r="F53" s="177" t="s">
        <v>883</v>
      </c>
      <c r="G53" s="177"/>
      <c r="H53" s="12"/>
    </row>
    <row r="54" spans="1:8" x14ac:dyDescent="0.25">
      <c r="A54" s="10"/>
      <c r="B54" s="11"/>
      <c r="C54" s="11"/>
      <c r="D54" s="11"/>
      <c r="E54" s="11"/>
      <c r="F54" s="11"/>
      <c r="G54" s="11"/>
      <c r="H54" s="12"/>
    </row>
    <row r="55" spans="1:8" x14ac:dyDescent="0.25">
      <c r="A55" s="10"/>
      <c r="B55" s="11"/>
      <c r="C55" s="11"/>
      <c r="D55" s="11"/>
      <c r="E55" s="11"/>
      <c r="F55" s="11"/>
      <c r="G55" s="11"/>
      <c r="H55" s="12"/>
    </row>
    <row r="56" spans="1:8" x14ac:dyDescent="0.25">
      <c r="A56" s="10"/>
      <c r="B56" s="11"/>
      <c r="C56" s="11"/>
      <c r="D56" s="11"/>
      <c r="E56" s="11"/>
      <c r="F56" s="11"/>
      <c r="G56" s="11"/>
      <c r="H56" s="12"/>
    </row>
    <row r="57" spans="1:8" x14ac:dyDescent="0.25">
      <c r="A57" s="10"/>
      <c r="B57" s="11"/>
      <c r="C57" s="11"/>
      <c r="D57" s="11"/>
      <c r="E57" s="11"/>
      <c r="F57" s="11"/>
      <c r="G57" s="11"/>
      <c r="H57" s="12"/>
    </row>
    <row r="58" spans="1:8" x14ac:dyDescent="0.25">
      <c r="A58" s="10"/>
      <c r="B58" s="11"/>
      <c r="C58" s="11"/>
      <c r="D58" s="11"/>
      <c r="E58" s="11"/>
      <c r="F58" s="11"/>
      <c r="G58" s="11"/>
      <c r="H58" s="12"/>
    </row>
    <row r="59" spans="1:8" x14ac:dyDescent="0.25">
      <c r="A59" s="10"/>
      <c r="B59" s="11"/>
      <c r="C59" s="11"/>
      <c r="D59" s="168" t="s">
        <v>51</v>
      </c>
      <c r="E59" s="168"/>
      <c r="F59" s="168"/>
      <c r="G59" s="168"/>
      <c r="H59" s="169"/>
    </row>
    <row r="60" spans="1:8" x14ac:dyDescent="0.25">
      <c r="A60" s="10"/>
      <c r="B60" s="11"/>
      <c r="C60" s="11"/>
      <c r="D60" s="166" t="s">
        <v>777</v>
      </c>
      <c r="E60" s="166"/>
      <c r="F60" s="166"/>
      <c r="G60" s="11"/>
      <c r="H60" s="12"/>
    </row>
    <row r="61" spans="1:8" x14ac:dyDescent="0.25">
      <c r="A61" s="10"/>
      <c r="B61" s="11"/>
      <c r="C61" s="11"/>
      <c r="D61" s="166" t="s">
        <v>884</v>
      </c>
      <c r="E61" s="166"/>
      <c r="F61" s="166"/>
      <c r="G61" s="11"/>
      <c r="H61" s="12"/>
    </row>
    <row r="62" spans="1:8" x14ac:dyDescent="0.25">
      <c r="A62" s="10"/>
      <c r="B62" s="11"/>
      <c r="C62" s="11"/>
      <c r="D62" s="166" t="s">
        <v>778</v>
      </c>
      <c r="E62" s="166"/>
      <c r="F62" s="166"/>
      <c r="G62" s="11"/>
      <c r="H62" s="12"/>
    </row>
    <row r="63" spans="1:8" x14ac:dyDescent="0.25">
      <c r="A63" s="10"/>
      <c r="B63" s="11"/>
      <c r="C63" s="11"/>
      <c r="D63" s="11"/>
      <c r="E63" s="11"/>
      <c r="F63" s="11"/>
      <c r="G63" s="11"/>
      <c r="H63" s="12"/>
    </row>
    <row r="64" spans="1:8" ht="15.75" thickBot="1" x14ac:dyDescent="0.3">
      <c r="A64" s="13"/>
      <c r="B64" s="14"/>
      <c r="C64" s="14"/>
      <c r="D64" s="14"/>
      <c r="E64" s="14"/>
      <c r="F64" s="14"/>
      <c r="G64" s="38"/>
      <c r="H64" s="15"/>
    </row>
    <row r="65" spans="7:7" x14ac:dyDescent="0.25">
      <c r="G65" s="29"/>
    </row>
  </sheetData>
  <mergeCells count="39">
    <mergeCell ref="F51:G51"/>
    <mergeCell ref="F53:G53"/>
    <mergeCell ref="D59:H59"/>
    <mergeCell ref="C33:D33"/>
    <mergeCell ref="C34:D34"/>
    <mergeCell ref="C35:D35"/>
    <mergeCell ref="C36:D36"/>
    <mergeCell ref="F52:G52"/>
    <mergeCell ref="C23:D23"/>
    <mergeCell ref="C24:D24"/>
    <mergeCell ref="B37:D37"/>
    <mergeCell ref="C25:D25"/>
    <mergeCell ref="C27:D27"/>
    <mergeCell ref="C28:D28"/>
    <mergeCell ref="C29:D29"/>
    <mergeCell ref="C30:D30"/>
    <mergeCell ref="C31:D31"/>
    <mergeCell ref="C32:D32"/>
    <mergeCell ref="C17:D17"/>
    <mergeCell ref="C18:D18"/>
    <mergeCell ref="C19:D19"/>
    <mergeCell ref="C20:D20"/>
    <mergeCell ref="C22:D22"/>
    <mergeCell ref="D60:F60"/>
    <mergeCell ref="D61:F61"/>
    <mergeCell ref="D62:F62"/>
    <mergeCell ref="G9:G10"/>
    <mergeCell ref="B1:C5"/>
    <mergeCell ref="B7:C7"/>
    <mergeCell ref="E7:F7"/>
    <mergeCell ref="B9:B10"/>
    <mergeCell ref="C9:D10"/>
    <mergeCell ref="C21:D21"/>
    <mergeCell ref="C11:D11"/>
    <mergeCell ref="C12:D12"/>
    <mergeCell ref="C13:D13"/>
    <mergeCell ref="C14:D14"/>
    <mergeCell ref="C15:D15"/>
    <mergeCell ref="C16:D16"/>
  </mergeCells>
  <pageMargins left="0.25" right="0.25" top="0.75" bottom="0.75" header="0.3" footer="0.3"/>
  <pageSetup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opLeftCell="A16" workbookViewId="0">
      <selection activeCell="M10" sqref="M9:M10"/>
    </sheetView>
  </sheetViews>
  <sheetFormatPr baseColWidth="10" defaultRowHeight="15" x14ac:dyDescent="0.25"/>
  <cols>
    <col min="1" max="1" width="2.7109375" customWidth="1"/>
    <col min="2" max="2" width="12.7109375" customWidth="1"/>
    <col min="3" max="4" width="30.7109375" customWidth="1"/>
    <col min="5" max="7" width="18.7109375" customWidth="1"/>
    <col min="8" max="8" width="2.7109375" customWidth="1"/>
  </cols>
  <sheetData>
    <row r="1" spans="1:8" x14ac:dyDescent="0.25">
      <c r="A1" s="8"/>
      <c r="B1" s="188"/>
      <c r="C1" s="188"/>
      <c r="D1" s="36" t="s">
        <v>0</v>
      </c>
      <c r="E1" s="101"/>
      <c r="F1" s="36"/>
      <c r="G1" s="36"/>
      <c r="H1" s="9"/>
    </row>
    <row r="2" spans="1:8" x14ac:dyDescent="0.25">
      <c r="A2" s="10"/>
      <c r="B2" s="167"/>
      <c r="C2" s="167"/>
      <c r="D2" s="26" t="s">
        <v>54</v>
      </c>
      <c r="E2" s="11"/>
      <c r="F2" s="26"/>
      <c r="G2" s="26"/>
      <c r="H2" s="12"/>
    </row>
    <row r="3" spans="1:8" x14ac:dyDescent="0.25">
      <c r="A3" s="10"/>
      <c r="B3" s="167"/>
      <c r="C3" s="167"/>
      <c r="D3" s="28" t="s">
        <v>879</v>
      </c>
      <c r="E3" s="11"/>
      <c r="F3" s="28"/>
      <c r="G3" s="28"/>
      <c r="H3" s="12"/>
    </row>
    <row r="4" spans="1:8" x14ac:dyDescent="0.25">
      <c r="A4" s="10"/>
      <c r="B4" s="167"/>
      <c r="C4" s="167"/>
      <c r="D4" s="146"/>
      <c r="E4" s="146"/>
      <c r="F4" s="146"/>
      <c r="G4" s="32"/>
      <c r="H4" s="12"/>
    </row>
    <row r="5" spans="1:8" x14ac:dyDescent="0.25">
      <c r="A5" s="10"/>
      <c r="B5" s="167"/>
      <c r="C5" s="167"/>
      <c r="D5" s="146"/>
      <c r="E5" s="11"/>
      <c r="F5" s="11"/>
      <c r="G5" s="27"/>
      <c r="H5" s="12"/>
    </row>
    <row r="6" spans="1:8" x14ac:dyDescent="0.25">
      <c r="A6" s="10"/>
      <c r="B6" s="146"/>
      <c r="C6" s="146"/>
      <c r="D6" s="146"/>
      <c r="E6" s="11"/>
      <c r="F6" s="11"/>
      <c r="G6" s="27"/>
      <c r="H6" s="12"/>
    </row>
    <row r="7" spans="1:8" x14ac:dyDescent="0.25">
      <c r="A7" s="10"/>
      <c r="B7" s="177" t="s">
        <v>246</v>
      </c>
      <c r="C7" s="177"/>
      <c r="D7" s="147"/>
      <c r="E7" s="167"/>
      <c r="F7" s="167"/>
      <c r="G7" s="27"/>
      <c r="H7" s="33"/>
    </row>
    <row r="8" spans="1:8" x14ac:dyDescent="0.25">
      <c r="A8" s="10"/>
      <c r="B8" s="11"/>
      <c r="C8" s="11"/>
      <c r="D8" s="11"/>
      <c r="E8" s="11"/>
      <c r="F8" s="11"/>
      <c r="G8" s="27"/>
      <c r="H8" s="12"/>
    </row>
    <row r="9" spans="1:8" x14ac:dyDescent="0.25">
      <c r="A9" s="10"/>
      <c r="B9" s="215" t="s">
        <v>5</v>
      </c>
      <c r="C9" s="217" t="s">
        <v>6</v>
      </c>
      <c r="D9" s="218"/>
      <c r="E9" s="40" t="s">
        <v>57</v>
      </c>
      <c r="F9" s="41" t="s">
        <v>8</v>
      </c>
      <c r="G9" s="216" t="s">
        <v>58</v>
      </c>
      <c r="H9" s="12"/>
    </row>
    <row r="10" spans="1:8" x14ac:dyDescent="0.25">
      <c r="A10" s="10"/>
      <c r="B10" s="215"/>
      <c r="C10" s="219"/>
      <c r="D10" s="220"/>
      <c r="E10" s="25" t="s">
        <v>56</v>
      </c>
      <c r="F10" s="25"/>
      <c r="G10" s="216"/>
      <c r="H10" s="12"/>
    </row>
    <row r="11" spans="1:8" x14ac:dyDescent="0.25">
      <c r="A11" s="10"/>
      <c r="B11" s="42" t="s">
        <v>247</v>
      </c>
      <c r="C11" s="221" t="s">
        <v>249</v>
      </c>
      <c r="D11" s="222"/>
      <c r="E11" s="109">
        <v>434896.17</v>
      </c>
      <c r="F11" s="133">
        <v>0</v>
      </c>
      <c r="G11" s="110">
        <f t="shared" ref="G11:G35" si="0">+E11+F11</f>
        <v>434896.17</v>
      </c>
      <c r="H11" s="12"/>
    </row>
    <row r="12" spans="1:8" x14ac:dyDescent="0.25">
      <c r="A12" s="10"/>
      <c r="B12" s="43" t="s">
        <v>248</v>
      </c>
      <c r="C12" s="223" t="s">
        <v>250</v>
      </c>
      <c r="D12" s="224"/>
      <c r="E12" s="133">
        <v>0</v>
      </c>
      <c r="F12" s="133">
        <v>0</v>
      </c>
      <c r="G12" s="122">
        <f>+E12+F12</f>
        <v>0</v>
      </c>
      <c r="H12" s="12"/>
    </row>
    <row r="13" spans="1:8" x14ac:dyDescent="0.25">
      <c r="A13" s="10"/>
      <c r="B13" s="43" t="s">
        <v>251</v>
      </c>
      <c r="C13" s="223" t="s">
        <v>252</v>
      </c>
      <c r="D13" s="224"/>
      <c r="E13" s="111">
        <v>434896.17</v>
      </c>
      <c r="F13" s="133">
        <v>0</v>
      </c>
      <c r="G13" s="112">
        <f t="shared" si="0"/>
        <v>434896.17</v>
      </c>
      <c r="H13" s="12"/>
    </row>
    <row r="14" spans="1:8" x14ac:dyDescent="0.25">
      <c r="A14" s="10"/>
      <c r="B14" s="44" t="s">
        <v>253</v>
      </c>
      <c r="C14" s="209" t="s">
        <v>254</v>
      </c>
      <c r="D14" s="210"/>
      <c r="E14" s="113">
        <v>0</v>
      </c>
      <c r="F14" s="113">
        <f>SUM(F15:F19)</f>
        <v>0</v>
      </c>
      <c r="G14" s="114">
        <f>+E14+F14</f>
        <v>0</v>
      </c>
      <c r="H14" s="12"/>
    </row>
    <row r="15" spans="1:8" x14ac:dyDescent="0.25">
      <c r="A15" s="10"/>
      <c r="B15" s="86" t="s">
        <v>255</v>
      </c>
      <c r="C15" s="223" t="s">
        <v>260</v>
      </c>
      <c r="D15" s="224"/>
      <c r="E15" s="133">
        <v>0</v>
      </c>
      <c r="F15" s="133">
        <v>0</v>
      </c>
      <c r="G15" s="133">
        <v>0</v>
      </c>
      <c r="H15" s="12"/>
    </row>
    <row r="16" spans="1:8" ht="30.75" customHeight="1" x14ac:dyDescent="0.25">
      <c r="A16" s="10"/>
      <c r="B16" s="86" t="s">
        <v>256</v>
      </c>
      <c r="C16" s="225" t="s">
        <v>261</v>
      </c>
      <c r="D16" s="226"/>
      <c r="E16" s="133">
        <v>0</v>
      </c>
      <c r="F16" s="133">
        <v>0</v>
      </c>
      <c r="G16" s="133">
        <v>0</v>
      </c>
      <c r="H16" s="12"/>
    </row>
    <row r="17" spans="1:8" ht="30.75" customHeight="1" x14ac:dyDescent="0.25">
      <c r="A17" s="10"/>
      <c r="B17" s="86" t="s">
        <v>257</v>
      </c>
      <c r="C17" s="225" t="s">
        <v>262</v>
      </c>
      <c r="D17" s="226"/>
      <c r="E17" s="133">
        <v>0</v>
      </c>
      <c r="F17" s="133">
        <v>0</v>
      </c>
      <c r="G17" s="133">
        <v>0</v>
      </c>
      <c r="H17" s="12"/>
    </row>
    <row r="18" spans="1:8" ht="29.25" customHeight="1" x14ac:dyDescent="0.25">
      <c r="A18" s="10"/>
      <c r="B18" s="86" t="s">
        <v>258</v>
      </c>
      <c r="C18" s="225" t="s">
        <v>263</v>
      </c>
      <c r="D18" s="226"/>
      <c r="E18" s="133">
        <v>0</v>
      </c>
      <c r="F18" s="133">
        <v>0</v>
      </c>
      <c r="G18" s="133">
        <v>0</v>
      </c>
      <c r="H18" s="12"/>
    </row>
    <row r="19" spans="1:8" ht="30" customHeight="1" x14ac:dyDescent="0.25">
      <c r="A19" s="10"/>
      <c r="B19" s="86" t="s">
        <v>259</v>
      </c>
      <c r="C19" s="225" t="s">
        <v>264</v>
      </c>
      <c r="D19" s="226"/>
      <c r="E19" s="133">
        <v>0</v>
      </c>
      <c r="F19" s="133">
        <v>0</v>
      </c>
      <c r="G19" s="133">
        <v>0</v>
      </c>
      <c r="H19" s="12"/>
    </row>
    <row r="20" spans="1:8" ht="30.75" customHeight="1" x14ac:dyDescent="0.25">
      <c r="A20" s="10"/>
      <c r="B20" s="46" t="s">
        <v>265</v>
      </c>
      <c r="C20" s="227" t="s">
        <v>266</v>
      </c>
      <c r="D20" s="228"/>
      <c r="E20" s="115">
        <v>0</v>
      </c>
      <c r="F20" s="115">
        <v>0</v>
      </c>
      <c r="G20" s="116">
        <f t="shared" si="0"/>
        <v>0</v>
      </c>
      <c r="H20" s="12"/>
    </row>
    <row r="21" spans="1:8" ht="28.5" customHeight="1" x14ac:dyDescent="0.25">
      <c r="A21" s="10"/>
      <c r="B21" s="87" t="s">
        <v>267</v>
      </c>
      <c r="C21" s="225" t="s">
        <v>268</v>
      </c>
      <c r="D21" s="226"/>
      <c r="E21" s="133">
        <v>0</v>
      </c>
      <c r="F21" s="133">
        <v>0</v>
      </c>
      <c r="G21" s="133">
        <v>0</v>
      </c>
      <c r="H21" s="12"/>
    </row>
    <row r="22" spans="1:8" x14ac:dyDescent="0.25">
      <c r="A22" s="10"/>
      <c r="B22" s="46" t="s">
        <v>269</v>
      </c>
      <c r="C22" s="209" t="s">
        <v>270</v>
      </c>
      <c r="D22" s="210"/>
      <c r="E22" s="117">
        <v>0</v>
      </c>
      <c r="F22" s="117">
        <v>0</v>
      </c>
      <c r="G22" s="116">
        <f t="shared" si="0"/>
        <v>0</v>
      </c>
      <c r="H22" s="12"/>
    </row>
    <row r="23" spans="1:8" x14ac:dyDescent="0.25">
      <c r="A23" s="10"/>
      <c r="B23" s="87" t="s">
        <v>271</v>
      </c>
      <c r="C23" s="150" t="s">
        <v>272</v>
      </c>
      <c r="D23" s="149"/>
      <c r="E23" s="133">
        <v>0</v>
      </c>
      <c r="F23" s="133">
        <v>0</v>
      </c>
      <c r="G23" s="133">
        <v>0</v>
      </c>
      <c r="H23" s="12"/>
    </row>
    <row r="24" spans="1:8" x14ac:dyDescent="0.25">
      <c r="A24" s="10"/>
      <c r="B24" s="46" t="s">
        <v>273</v>
      </c>
      <c r="C24" s="209" t="s">
        <v>274</v>
      </c>
      <c r="D24" s="210"/>
      <c r="E24" s="117">
        <v>0</v>
      </c>
      <c r="F24" s="117">
        <v>0</v>
      </c>
      <c r="G24" s="116">
        <f t="shared" si="0"/>
        <v>0</v>
      </c>
      <c r="H24" s="12"/>
    </row>
    <row r="25" spans="1:8" x14ac:dyDescent="0.25">
      <c r="A25" s="10"/>
      <c r="B25" s="88" t="s">
        <v>275</v>
      </c>
      <c r="C25" s="223" t="s">
        <v>281</v>
      </c>
      <c r="D25" s="212"/>
      <c r="E25" s="133">
        <v>0</v>
      </c>
      <c r="F25" s="133">
        <v>0</v>
      </c>
      <c r="G25" s="133">
        <v>0</v>
      </c>
      <c r="H25" s="12"/>
    </row>
    <row r="26" spans="1:8" x14ac:dyDescent="0.25">
      <c r="A26" s="10"/>
      <c r="B26" s="87" t="s">
        <v>276</v>
      </c>
      <c r="C26" s="223" t="s">
        <v>282</v>
      </c>
      <c r="D26" s="212"/>
      <c r="E26" s="133">
        <v>0</v>
      </c>
      <c r="F26" s="133">
        <v>0</v>
      </c>
      <c r="G26" s="133">
        <v>0</v>
      </c>
      <c r="H26" s="12"/>
    </row>
    <row r="27" spans="1:8" x14ac:dyDescent="0.25">
      <c r="A27" s="10"/>
      <c r="B27" s="87" t="s">
        <v>277</v>
      </c>
      <c r="C27" s="223" t="s">
        <v>283</v>
      </c>
      <c r="D27" s="212"/>
      <c r="E27" s="133">
        <v>0</v>
      </c>
      <c r="F27" s="133">
        <v>0</v>
      </c>
      <c r="G27" s="133">
        <v>0</v>
      </c>
      <c r="H27" s="12"/>
    </row>
    <row r="28" spans="1:8" x14ac:dyDescent="0.25">
      <c r="A28" s="10"/>
      <c r="B28" s="87" t="s">
        <v>278</v>
      </c>
      <c r="C28" s="223" t="s">
        <v>284</v>
      </c>
      <c r="D28" s="212"/>
      <c r="E28" s="133">
        <v>0</v>
      </c>
      <c r="F28" s="133">
        <v>0</v>
      </c>
      <c r="G28" s="133">
        <v>0</v>
      </c>
      <c r="H28" s="12"/>
    </row>
    <row r="29" spans="1:8" x14ac:dyDescent="0.25">
      <c r="A29" s="10"/>
      <c r="B29" s="87" t="s">
        <v>279</v>
      </c>
      <c r="C29" s="223" t="s">
        <v>285</v>
      </c>
      <c r="D29" s="212"/>
      <c r="E29" s="133">
        <v>0</v>
      </c>
      <c r="F29" s="133">
        <v>0</v>
      </c>
      <c r="G29" s="133">
        <v>0</v>
      </c>
      <c r="H29" s="12"/>
    </row>
    <row r="30" spans="1:8" x14ac:dyDescent="0.25">
      <c r="A30" s="10"/>
      <c r="B30" s="87" t="s">
        <v>280</v>
      </c>
      <c r="C30" s="223" t="s">
        <v>286</v>
      </c>
      <c r="D30" s="212"/>
      <c r="E30" s="133">
        <v>0</v>
      </c>
      <c r="F30" s="133">
        <v>0</v>
      </c>
      <c r="G30" s="133">
        <v>0</v>
      </c>
      <c r="H30" s="12"/>
    </row>
    <row r="31" spans="1:8" x14ac:dyDescent="0.25">
      <c r="A31" s="10"/>
      <c r="B31" s="89" t="s">
        <v>287</v>
      </c>
      <c r="C31" s="209" t="s">
        <v>288</v>
      </c>
      <c r="D31" s="210"/>
      <c r="E31" s="117">
        <f>SUM(E32:E34)</f>
        <v>4511430.38</v>
      </c>
      <c r="F31" s="117">
        <f>+F32+F33+F34</f>
        <v>0</v>
      </c>
      <c r="G31" s="116">
        <f t="shared" si="0"/>
        <v>4511430.38</v>
      </c>
      <c r="H31" s="12"/>
    </row>
    <row r="32" spans="1:8" x14ac:dyDescent="0.25">
      <c r="A32" s="10"/>
      <c r="B32" s="47" t="s">
        <v>80</v>
      </c>
      <c r="C32" s="223" t="s">
        <v>289</v>
      </c>
      <c r="D32" s="212"/>
      <c r="E32" s="118">
        <v>1403.38</v>
      </c>
      <c r="F32" s="118">
        <v>0</v>
      </c>
      <c r="G32" s="119">
        <f t="shared" si="0"/>
        <v>1403.38</v>
      </c>
      <c r="H32" s="12"/>
    </row>
    <row r="33" spans="1:8" x14ac:dyDescent="0.25">
      <c r="A33" s="10"/>
      <c r="B33" s="48" t="s">
        <v>81</v>
      </c>
      <c r="C33" s="229" t="s">
        <v>290</v>
      </c>
      <c r="D33" s="214"/>
      <c r="E33" s="134">
        <v>4510027</v>
      </c>
      <c r="F33" s="118">
        <v>0</v>
      </c>
      <c r="G33" s="112">
        <f t="shared" si="0"/>
        <v>4510027</v>
      </c>
      <c r="H33" s="12"/>
    </row>
    <row r="34" spans="1:8" x14ac:dyDescent="0.25">
      <c r="A34" s="10"/>
      <c r="B34" s="48" t="s">
        <v>83</v>
      </c>
      <c r="C34" s="229" t="s">
        <v>291</v>
      </c>
      <c r="D34" s="214"/>
      <c r="E34" s="118">
        <v>0</v>
      </c>
      <c r="F34" s="118">
        <v>0</v>
      </c>
      <c r="G34" s="119">
        <f t="shared" si="0"/>
        <v>0</v>
      </c>
      <c r="H34" s="12"/>
    </row>
    <row r="35" spans="1:8" x14ac:dyDescent="0.25">
      <c r="A35" s="10"/>
      <c r="B35" s="231" t="s">
        <v>91</v>
      </c>
      <c r="C35" s="232"/>
      <c r="D35" s="233"/>
      <c r="E35" s="64">
        <f>+E31+E11</f>
        <v>4946326.55</v>
      </c>
      <c r="F35" s="64">
        <f>+F11+F14+F20+F22+F24+F31</f>
        <v>0</v>
      </c>
      <c r="G35" s="65">
        <f t="shared" si="0"/>
        <v>4946326.55</v>
      </c>
      <c r="H35" s="12"/>
    </row>
    <row r="36" spans="1:8" x14ac:dyDescent="0.25">
      <c r="A36" s="10"/>
      <c r="B36" s="26"/>
      <c r="C36" s="31"/>
      <c r="D36" s="31"/>
      <c r="E36" s="26"/>
      <c r="F36" s="26"/>
      <c r="G36" s="30"/>
      <c r="H36" s="12"/>
    </row>
    <row r="37" spans="1:8" ht="15.75" thickBot="1" x14ac:dyDescent="0.3">
      <c r="A37" s="10"/>
      <c r="B37" s="26"/>
      <c r="C37" s="31"/>
      <c r="D37" s="31"/>
      <c r="E37" s="26"/>
      <c r="F37" s="26"/>
      <c r="G37" s="30"/>
      <c r="H37" s="12"/>
    </row>
    <row r="38" spans="1:8" x14ac:dyDescent="0.25">
      <c r="A38" s="8"/>
      <c r="B38" s="36"/>
      <c r="C38" s="36"/>
      <c r="D38" s="36"/>
      <c r="E38" s="36"/>
      <c r="F38" s="36"/>
      <c r="G38" s="37"/>
      <c r="H38" s="9"/>
    </row>
    <row r="39" spans="1:8" x14ac:dyDescent="0.25">
      <c r="A39" s="39"/>
      <c r="B39" s="145" t="s">
        <v>92</v>
      </c>
      <c r="C39" s="26"/>
      <c r="D39" s="26"/>
      <c r="E39" s="26"/>
      <c r="F39" s="26"/>
      <c r="G39" s="30"/>
      <c r="H39" s="12"/>
    </row>
    <row r="40" spans="1:8" x14ac:dyDescent="0.25">
      <c r="A40" s="10"/>
      <c r="B40" s="26"/>
      <c r="C40" s="26"/>
      <c r="D40" s="26"/>
      <c r="E40" s="26"/>
      <c r="F40" s="26"/>
      <c r="G40" s="30"/>
      <c r="H40" s="12"/>
    </row>
    <row r="41" spans="1:8" x14ac:dyDescent="0.25">
      <c r="A41" s="10"/>
      <c r="B41" s="26"/>
      <c r="C41" s="26"/>
      <c r="D41" s="26"/>
      <c r="E41" s="26"/>
      <c r="F41" s="26"/>
      <c r="G41" s="30"/>
      <c r="H41" s="12"/>
    </row>
    <row r="42" spans="1:8" ht="15.75" thickBot="1" x14ac:dyDescent="0.3">
      <c r="A42" s="10"/>
      <c r="B42" s="26"/>
      <c r="C42" s="26"/>
      <c r="D42" s="26"/>
      <c r="E42" s="26"/>
      <c r="F42" s="26"/>
      <c r="G42" s="30"/>
      <c r="H42" s="12"/>
    </row>
    <row r="43" spans="1:8" x14ac:dyDescent="0.25">
      <c r="A43" s="8"/>
      <c r="B43" s="36"/>
      <c r="C43" s="36"/>
      <c r="D43" s="36"/>
      <c r="E43" s="36"/>
      <c r="F43" s="36"/>
      <c r="G43" s="37"/>
      <c r="H43" s="9"/>
    </row>
    <row r="44" spans="1:8" x14ac:dyDescent="0.25">
      <c r="A44" s="10"/>
      <c r="B44" s="26"/>
      <c r="C44" s="26"/>
      <c r="D44" s="26"/>
      <c r="E44" s="26"/>
      <c r="F44" s="26"/>
      <c r="G44" s="30"/>
      <c r="H44" s="12"/>
    </row>
    <row r="45" spans="1:8" x14ac:dyDescent="0.25">
      <c r="A45" s="10"/>
      <c r="B45" s="11"/>
      <c r="C45" s="11"/>
      <c r="D45" s="11"/>
      <c r="E45" s="11"/>
      <c r="F45" s="11"/>
      <c r="G45" s="27"/>
      <c r="H45" s="12"/>
    </row>
    <row r="46" spans="1:8" x14ac:dyDescent="0.25">
      <c r="A46" s="10"/>
      <c r="B46" s="11"/>
      <c r="C46" s="11"/>
      <c r="D46" s="11"/>
      <c r="E46" s="11"/>
      <c r="F46" s="11"/>
      <c r="G46" s="27"/>
      <c r="H46" s="12"/>
    </row>
    <row r="47" spans="1:8" x14ac:dyDescent="0.25">
      <c r="A47" s="10"/>
      <c r="B47" s="11"/>
      <c r="C47" s="11"/>
      <c r="D47" s="11"/>
      <c r="E47" s="11"/>
      <c r="F47" s="11"/>
      <c r="G47" s="27"/>
      <c r="H47" s="12"/>
    </row>
    <row r="48" spans="1:8" x14ac:dyDescent="0.25">
      <c r="A48" s="10"/>
      <c r="B48" s="11"/>
      <c r="C48" s="24"/>
      <c r="D48" s="11"/>
      <c r="E48" s="11"/>
      <c r="F48" s="24"/>
      <c r="G48" s="24"/>
      <c r="H48" s="12"/>
    </row>
    <row r="49" spans="1:8" x14ac:dyDescent="0.25">
      <c r="A49" s="10"/>
      <c r="B49" s="11"/>
      <c r="C49" s="164" t="s">
        <v>52</v>
      </c>
      <c r="D49" s="165"/>
      <c r="E49" s="11"/>
      <c r="F49" s="177" t="s">
        <v>53</v>
      </c>
      <c r="G49" s="177"/>
      <c r="H49" s="12"/>
    </row>
    <row r="50" spans="1:8" x14ac:dyDescent="0.25">
      <c r="A50" s="10"/>
      <c r="B50" s="11"/>
      <c r="C50" s="164" t="s">
        <v>774</v>
      </c>
      <c r="D50" s="11"/>
      <c r="E50" s="11"/>
      <c r="F50" s="177" t="s">
        <v>776</v>
      </c>
      <c r="G50" s="177"/>
      <c r="H50" s="12"/>
    </row>
    <row r="51" spans="1:8" x14ac:dyDescent="0.25">
      <c r="A51" s="10"/>
      <c r="B51" s="11"/>
      <c r="C51" s="164" t="s">
        <v>775</v>
      </c>
      <c r="D51" s="11"/>
      <c r="E51" s="11"/>
      <c r="F51" s="177" t="s">
        <v>883</v>
      </c>
      <c r="G51" s="177"/>
      <c r="H51" s="12"/>
    </row>
    <row r="52" spans="1:8" x14ac:dyDescent="0.25">
      <c r="A52" s="10"/>
      <c r="B52" s="11"/>
      <c r="C52" s="11"/>
      <c r="D52" s="11"/>
      <c r="E52" s="11"/>
      <c r="F52" s="11"/>
      <c r="G52" s="11"/>
      <c r="H52" s="12"/>
    </row>
    <row r="53" spans="1:8" x14ac:dyDescent="0.25">
      <c r="A53" s="10"/>
      <c r="B53" s="11"/>
      <c r="C53" s="11"/>
      <c r="D53" s="11"/>
      <c r="E53" s="11"/>
      <c r="F53" s="11"/>
      <c r="G53" s="11"/>
      <c r="H53" s="12"/>
    </row>
    <row r="54" spans="1:8" x14ac:dyDescent="0.25">
      <c r="A54" s="10"/>
      <c r="B54" s="11"/>
      <c r="C54" s="11"/>
      <c r="D54" s="11"/>
      <c r="E54" s="11"/>
      <c r="F54" s="11"/>
      <c r="G54" s="11"/>
      <c r="H54" s="12"/>
    </row>
    <row r="55" spans="1:8" x14ac:dyDescent="0.25">
      <c r="A55" s="10"/>
      <c r="B55" s="11"/>
      <c r="C55" s="11"/>
      <c r="D55" s="11"/>
      <c r="E55" s="11"/>
      <c r="F55" s="11"/>
      <c r="G55" s="11"/>
      <c r="H55" s="12"/>
    </row>
    <row r="56" spans="1:8" x14ac:dyDescent="0.25">
      <c r="A56" s="10"/>
      <c r="B56" s="11"/>
      <c r="C56" s="11"/>
      <c r="D56" s="11"/>
      <c r="E56" s="11"/>
      <c r="F56" s="11"/>
      <c r="G56" s="11"/>
      <c r="H56" s="12"/>
    </row>
    <row r="57" spans="1:8" x14ac:dyDescent="0.25">
      <c r="A57" s="10"/>
      <c r="B57" s="11"/>
      <c r="C57" s="11"/>
      <c r="D57" s="168" t="s">
        <v>51</v>
      </c>
      <c r="E57" s="168"/>
      <c r="F57" s="168"/>
      <c r="G57" s="168"/>
      <c r="H57" s="169"/>
    </row>
    <row r="58" spans="1:8" x14ac:dyDescent="0.25">
      <c r="A58" s="10"/>
      <c r="B58" s="11"/>
      <c r="C58" s="11"/>
      <c r="D58" s="166" t="s">
        <v>777</v>
      </c>
      <c r="E58" s="166"/>
      <c r="F58" s="166"/>
      <c r="G58" s="11"/>
      <c r="H58" s="12"/>
    </row>
    <row r="59" spans="1:8" x14ac:dyDescent="0.25">
      <c r="A59" s="10"/>
      <c r="B59" s="11"/>
      <c r="C59" s="11"/>
      <c r="D59" s="166" t="s">
        <v>884</v>
      </c>
      <c r="E59" s="166"/>
      <c r="F59" s="166"/>
      <c r="G59" s="11"/>
      <c r="H59" s="12"/>
    </row>
    <row r="60" spans="1:8" x14ac:dyDescent="0.25">
      <c r="A60" s="10"/>
      <c r="B60" s="11"/>
      <c r="C60" s="11"/>
      <c r="D60" s="166" t="s">
        <v>778</v>
      </c>
      <c r="E60" s="166"/>
      <c r="F60" s="166"/>
      <c r="G60" s="11"/>
      <c r="H60" s="12"/>
    </row>
    <row r="61" spans="1:8" ht="15.75" thickBot="1" x14ac:dyDescent="0.3">
      <c r="A61" s="13"/>
      <c r="B61" s="14"/>
      <c r="C61" s="14"/>
      <c r="D61" s="14"/>
      <c r="E61" s="14"/>
      <c r="F61" s="14"/>
      <c r="G61" s="14"/>
      <c r="H61" s="15"/>
    </row>
    <row r="62" spans="1:8" ht="15.75" thickBot="1" x14ac:dyDescent="0.3">
      <c r="A62" s="13"/>
      <c r="B62" s="14"/>
      <c r="C62" s="14"/>
      <c r="D62" s="14"/>
      <c r="E62" s="14"/>
      <c r="F62" s="14"/>
      <c r="G62" s="38"/>
      <c r="H62" s="15"/>
    </row>
    <row r="63" spans="1:8" x14ac:dyDescent="0.25">
      <c r="G63" s="29"/>
    </row>
  </sheetData>
  <mergeCells count="37">
    <mergeCell ref="F51:G51"/>
    <mergeCell ref="D57:H57"/>
    <mergeCell ref="D58:F58"/>
    <mergeCell ref="C25:D25"/>
    <mergeCell ref="C27:D27"/>
    <mergeCell ref="C28:D28"/>
    <mergeCell ref="C29:D29"/>
    <mergeCell ref="C30:D30"/>
    <mergeCell ref="F50:G50"/>
    <mergeCell ref="C33:D33"/>
    <mergeCell ref="C34:D34"/>
    <mergeCell ref="B35:D35"/>
    <mergeCell ref="F49:G49"/>
    <mergeCell ref="C22:D22"/>
    <mergeCell ref="C24:D24"/>
    <mergeCell ref="C26:D26"/>
    <mergeCell ref="C31:D31"/>
    <mergeCell ref="C12:D12"/>
    <mergeCell ref="C16:D16"/>
    <mergeCell ref="C17:D17"/>
    <mergeCell ref="C21:D21"/>
    <mergeCell ref="D59:F59"/>
    <mergeCell ref="D60:F60"/>
    <mergeCell ref="G9:G10"/>
    <mergeCell ref="B1:C5"/>
    <mergeCell ref="B7:C7"/>
    <mergeCell ref="E7:F7"/>
    <mergeCell ref="B9:B10"/>
    <mergeCell ref="C9:D10"/>
    <mergeCell ref="C32:D32"/>
    <mergeCell ref="C11:D11"/>
    <mergeCell ref="C13:D13"/>
    <mergeCell ref="C14:D14"/>
    <mergeCell ref="C15:D15"/>
    <mergeCell ref="C18:D18"/>
    <mergeCell ref="C19:D19"/>
    <mergeCell ref="C20:D20"/>
  </mergeCells>
  <pageMargins left="0.25" right="0.25" top="0.75" bottom="0.75" header="0.3" footer="0.3"/>
  <pageSetup scale="6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opLeftCell="A13" workbookViewId="0">
      <selection activeCell="L39" sqref="L39"/>
    </sheetView>
  </sheetViews>
  <sheetFormatPr baseColWidth="10" defaultRowHeight="15" x14ac:dyDescent="0.25"/>
  <cols>
    <col min="1" max="1" width="2.7109375" customWidth="1"/>
    <col min="2" max="2" width="12.7109375" customWidth="1"/>
    <col min="3" max="4" width="30.7109375" customWidth="1"/>
    <col min="5" max="7" width="18.7109375" customWidth="1"/>
    <col min="8" max="8" width="2.7109375" customWidth="1"/>
  </cols>
  <sheetData>
    <row r="1" spans="1:8" x14ac:dyDescent="0.25">
      <c r="A1" s="8"/>
      <c r="B1" s="188"/>
      <c r="C1" s="188"/>
      <c r="D1" s="36" t="s">
        <v>0</v>
      </c>
      <c r="E1" s="101"/>
      <c r="F1" s="36"/>
      <c r="G1" s="36"/>
      <c r="H1" s="9"/>
    </row>
    <row r="2" spans="1:8" x14ac:dyDescent="0.25">
      <c r="A2" s="10"/>
      <c r="B2" s="167"/>
      <c r="C2" s="167"/>
      <c r="D2" s="26" t="s">
        <v>54</v>
      </c>
      <c r="E2" s="11"/>
      <c r="F2" s="26"/>
      <c r="G2" s="26"/>
      <c r="H2" s="12"/>
    </row>
    <row r="3" spans="1:8" x14ac:dyDescent="0.25">
      <c r="A3" s="10"/>
      <c r="B3" s="167"/>
      <c r="C3" s="167"/>
      <c r="D3" s="28" t="s">
        <v>879</v>
      </c>
      <c r="E3" s="11"/>
      <c r="F3" s="28"/>
      <c r="G3" s="28"/>
      <c r="H3" s="12"/>
    </row>
    <row r="4" spans="1:8" x14ac:dyDescent="0.25">
      <c r="A4" s="10"/>
      <c r="B4" s="167"/>
      <c r="C4" s="167"/>
      <c r="D4" s="146"/>
      <c r="E4" s="146"/>
      <c r="F4" s="146"/>
      <c r="G4" s="32"/>
      <c r="H4" s="12"/>
    </row>
    <row r="5" spans="1:8" x14ac:dyDescent="0.25">
      <c r="A5" s="10"/>
      <c r="B5" s="167"/>
      <c r="C5" s="167"/>
      <c r="D5" s="146"/>
      <c r="E5" s="11"/>
      <c r="F5" s="11"/>
      <c r="G5" s="27"/>
      <c r="H5" s="12"/>
    </row>
    <row r="6" spans="1:8" x14ac:dyDescent="0.25">
      <c r="A6" s="10"/>
      <c r="B6" s="146"/>
      <c r="C6" s="146"/>
      <c r="D6" s="146"/>
      <c r="E6" s="11"/>
      <c r="F6" s="11"/>
      <c r="G6" s="27"/>
      <c r="H6" s="12"/>
    </row>
    <row r="7" spans="1:8" x14ac:dyDescent="0.25">
      <c r="A7" s="10"/>
      <c r="B7" s="177" t="s">
        <v>292</v>
      </c>
      <c r="C7" s="177"/>
      <c r="D7" s="147"/>
      <c r="E7" s="167"/>
      <c r="F7" s="167"/>
      <c r="G7" s="27"/>
      <c r="H7" s="33"/>
    </row>
    <row r="8" spans="1:8" x14ac:dyDescent="0.25">
      <c r="A8" s="10"/>
      <c r="B8" s="11"/>
      <c r="C8" s="11"/>
      <c r="D8" s="11"/>
      <c r="E8" s="11"/>
      <c r="F8" s="11"/>
      <c r="G8" s="27"/>
      <c r="H8" s="12"/>
    </row>
    <row r="9" spans="1:8" x14ac:dyDescent="0.25">
      <c r="A9" s="10"/>
      <c r="B9" s="215" t="s">
        <v>5</v>
      </c>
      <c r="C9" s="217" t="s">
        <v>6</v>
      </c>
      <c r="D9" s="218"/>
      <c r="E9" s="40" t="s">
        <v>57</v>
      </c>
      <c r="F9" s="41" t="s">
        <v>8</v>
      </c>
      <c r="G9" s="216" t="s">
        <v>58</v>
      </c>
      <c r="H9" s="12"/>
    </row>
    <row r="10" spans="1:8" x14ac:dyDescent="0.25">
      <c r="A10" s="10"/>
      <c r="B10" s="215"/>
      <c r="C10" s="219"/>
      <c r="D10" s="220"/>
      <c r="E10" s="25" t="s">
        <v>56</v>
      </c>
      <c r="F10" s="25"/>
      <c r="G10" s="216"/>
      <c r="H10" s="12"/>
    </row>
    <row r="11" spans="1:8" x14ac:dyDescent="0.25">
      <c r="A11" s="10"/>
      <c r="B11" s="42" t="s">
        <v>293</v>
      </c>
      <c r="C11" s="221" t="s">
        <v>294</v>
      </c>
      <c r="D11" s="222"/>
      <c r="E11" s="66">
        <f>+E12</f>
        <v>0</v>
      </c>
      <c r="F11" s="109">
        <f>+F12</f>
        <v>0</v>
      </c>
      <c r="G11" s="67">
        <f t="shared" ref="G11:G34" si="0">+E11+F11</f>
        <v>0</v>
      </c>
      <c r="H11" s="12"/>
    </row>
    <row r="12" spans="1:8" x14ac:dyDescent="0.25">
      <c r="A12" s="10"/>
      <c r="B12" s="43"/>
      <c r="C12" s="223"/>
      <c r="D12" s="224"/>
      <c r="E12" s="50">
        <v>0</v>
      </c>
      <c r="F12" s="111">
        <v>0</v>
      </c>
      <c r="G12" s="57">
        <f t="shared" si="0"/>
        <v>0</v>
      </c>
      <c r="H12" s="12"/>
    </row>
    <row r="13" spans="1:8" x14ac:dyDescent="0.25">
      <c r="A13" s="10"/>
      <c r="B13" s="45"/>
      <c r="C13" s="223"/>
      <c r="D13" s="224"/>
      <c r="E13" s="50">
        <v>0</v>
      </c>
      <c r="F13" s="111">
        <v>0</v>
      </c>
      <c r="G13" s="57">
        <f t="shared" ref="G13:G17" si="1">+E13+F13</f>
        <v>0</v>
      </c>
      <c r="H13" s="12"/>
    </row>
    <row r="14" spans="1:8" x14ac:dyDescent="0.25">
      <c r="A14" s="10"/>
      <c r="B14" s="45"/>
      <c r="C14" s="223"/>
      <c r="D14" s="224"/>
      <c r="E14" s="50">
        <v>0</v>
      </c>
      <c r="F14" s="111">
        <v>0</v>
      </c>
      <c r="G14" s="57">
        <f t="shared" si="1"/>
        <v>0</v>
      </c>
      <c r="H14" s="12"/>
    </row>
    <row r="15" spans="1:8" x14ac:dyDescent="0.25">
      <c r="A15" s="10"/>
      <c r="B15" s="45"/>
      <c r="C15" s="225"/>
      <c r="D15" s="226"/>
      <c r="E15" s="50">
        <v>0</v>
      </c>
      <c r="F15" s="111">
        <v>0</v>
      </c>
      <c r="G15" s="57">
        <f t="shared" si="1"/>
        <v>0</v>
      </c>
      <c r="H15" s="12"/>
    </row>
    <row r="16" spans="1:8" x14ac:dyDescent="0.25">
      <c r="A16" s="10"/>
      <c r="B16" s="46"/>
      <c r="C16" s="243"/>
      <c r="D16" s="238"/>
      <c r="E16" s="50">
        <v>0</v>
      </c>
      <c r="F16" s="111">
        <v>0</v>
      </c>
      <c r="G16" s="57">
        <f t="shared" si="1"/>
        <v>0</v>
      </c>
      <c r="H16" s="12"/>
    </row>
    <row r="17" spans="1:8" x14ac:dyDescent="0.25">
      <c r="A17" s="10"/>
      <c r="B17" s="46"/>
      <c r="C17" s="211"/>
      <c r="D17" s="212"/>
      <c r="E17" s="50">
        <v>0</v>
      </c>
      <c r="F17" s="111">
        <v>0</v>
      </c>
      <c r="G17" s="57">
        <f t="shared" si="1"/>
        <v>0</v>
      </c>
      <c r="H17" s="12"/>
    </row>
    <row r="18" spans="1:8" x14ac:dyDescent="0.25">
      <c r="A18" s="10"/>
      <c r="B18" s="46" t="s">
        <v>251</v>
      </c>
      <c r="C18" s="209" t="s">
        <v>295</v>
      </c>
      <c r="D18" s="210"/>
      <c r="E18" s="55">
        <f>SUM(E19:E33)</f>
        <v>434896.17</v>
      </c>
      <c r="F18" s="120">
        <v>0</v>
      </c>
      <c r="G18" s="58">
        <f t="shared" si="0"/>
        <v>434896.17</v>
      </c>
      <c r="H18" s="12"/>
    </row>
    <row r="19" spans="1:8" x14ac:dyDescent="0.25">
      <c r="A19" s="10"/>
      <c r="B19" s="78"/>
      <c r="C19" s="223" t="s">
        <v>296</v>
      </c>
      <c r="D19" s="212"/>
      <c r="E19" s="80">
        <v>1329.58</v>
      </c>
      <c r="F19" s="127">
        <v>0</v>
      </c>
      <c r="G19" s="59">
        <f t="shared" si="0"/>
        <v>1329.58</v>
      </c>
      <c r="H19" s="12"/>
    </row>
    <row r="20" spans="1:8" x14ac:dyDescent="0.25">
      <c r="A20" s="10"/>
      <c r="B20" s="78"/>
      <c r="C20" s="223" t="s">
        <v>297</v>
      </c>
      <c r="D20" s="212"/>
      <c r="E20" s="80">
        <v>4300.54</v>
      </c>
      <c r="F20" s="127">
        <v>0</v>
      </c>
      <c r="G20" s="59">
        <f t="shared" si="0"/>
        <v>4300.54</v>
      </c>
      <c r="H20" s="12"/>
    </row>
    <row r="21" spans="1:8" x14ac:dyDescent="0.25">
      <c r="A21" s="10"/>
      <c r="B21" s="47"/>
      <c r="C21" s="223" t="s">
        <v>298</v>
      </c>
      <c r="D21" s="212"/>
      <c r="E21" s="81">
        <v>185.07</v>
      </c>
      <c r="F21" s="118">
        <v>0</v>
      </c>
      <c r="G21" s="59">
        <f t="shared" si="0"/>
        <v>185.07</v>
      </c>
      <c r="H21" s="12"/>
    </row>
    <row r="22" spans="1:8" x14ac:dyDescent="0.25">
      <c r="A22" s="10"/>
      <c r="B22" s="48"/>
      <c r="C22" s="223" t="s">
        <v>299</v>
      </c>
      <c r="D22" s="212"/>
      <c r="E22" s="81">
        <v>144.34</v>
      </c>
      <c r="F22" s="118">
        <v>0</v>
      </c>
      <c r="G22" s="59">
        <f t="shared" si="0"/>
        <v>144.34</v>
      </c>
      <c r="H22" s="12"/>
    </row>
    <row r="23" spans="1:8" x14ac:dyDescent="0.25">
      <c r="A23" s="10"/>
      <c r="B23" s="48"/>
      <c r="C23" s="223" t="s">
        <v>300</v>
      </c>
      <c r="D23" s="212"/>
      <c r="E23" s="81">
        <v>144.72</v>
      </c>
      <c r="F23" s="118">
        <v>0</v>
      </c>
      <c r="G23" s="59">
        <f t="shared" si="0"/>
        <v>144.72</v>
      </c>
      <c r="H23" s="12"/>
    </row>
    <row r="24" spans="1:8" x14ac:dyDescent="0.25">
      <c r="A24" s="10"/>
      <c r="B24" s="48"/>
      <c r="C24" s="223" t="s">
        <v>301</v>
      </c>
      <c r="D24" s="212"/>
      <c r="E24" s="81">
        <v>316.64999999999998</v>
      </c>
      <c r="F24" s="118">
        <v>0</v>
      </c>
      <c r="G24" s="59">
        <f t="shared" si="0"/>
        <v>316.64999999999998</v>
      </c>
      <c r="H24" s="12"/>
    </row>
    <row r="25" spans="1:8" x14ac:dyDescent="0.25">
      <c r="A25" s="10"/>
      <c r="B25" s="46"/>
      <c r="C25" s="223" t="s">
        <v>302</v>
      </c>
      <c r="D25" s="212"/>
      <c r="E25" s="81">
        <v>210.85</v>
      </c>
      <c r="F25" s="118">
        <v>0</v>
      </c>
      <c r="G25" s="59">
        <f t="shared" ref="G25:G33" si="2">+E25+F25</f>
        <v>210.85</v>
      </c>
      <c r="H25" s="12"/>
    </row>
    <row r="26" spans="1:8" x14ac:dyDescent="0.25">
      <c r="A26" s="10"/>
      <c r="B26" s="48"/>
      <c r="C26" s="223" t="s">
        <v>303</v>
      </c>
      <c r="D26" s="212"/>
      <c r="E26" s="81">
        <v>1.21</v>
      </c>
      <c r="F26" s="118">
        <v>0</v>
      </c>
      <c r="G26" s="59">
        <f t="shared" si="2"/>
        <v>1.21</v>
      </c>
      <c r="H26" s="12"/>
    </row>
    <row r="27" spans="1:8" x14ac:dyDescent="0.25">
      <c r="A27" s="10"/>
      <c r="B27" s="48"/>
      <c r="C27" s="223" t="s">
        <v>304</v>
      </c>
      <c r="D27" s="212"/>
      <c r="E27" s="81">
        <v>15.65</v>
      </c>
      <c r="F27" s="118">
        <v>0</v>
      </c>
      <c r="G27" s="59">
        <f t="shared" ref="G27:G32" si="3">+E27+F27</f>
        <v>15.65</v>
      </c>
      <c r="H27" s="12"/>
    </row>
    <row r="28" spans="1:8" x14ac:dyDescent="0.25">
      <c r="A28" s="10"/>
      <c r="B28" s="48"/>
      <c r="C28" s="223" t="s">
        <v>305</v>
      </c>
      <c r="D28" s="212"/>
      <c r="E28" s="81">
        <v>135.56</v>
      </c>
      <c r="F28" s="118">
        <v>0</v>
      </c>
      <c r="G28" s="59">
        <f t="shared" si="3"/>
        <v>135.56</v>
      </c>
      <c r="H28" s="12"/>
    </row>
    <row r="29" spans="1:8" x14ac:dyDescent="0.25">
      <c r="A29" s="10"/>
      <c r="B29" s="48"/>
      <c r="C29" s="223" t="s">
        <v>306</v>
      </c>
      <c r="D29" s="212"/>
      <c r="E29" s="81">
        <v>848.84</v>
      </c>
      <c r="F29" s="118">
        <v>0</v>
      </c>
      <c r="G29" s="59">
        <f t="shared" si="3"/>
        <v>848.84</v>
      </c>
      <c r="H29" s="12"/>
    </row>
    <row r="30" spans="1:8" x14ac:dyDescent="0.25">
      <c r="A30" s="10"/>
      <c r="B30" s="48"/>
      <c r="C30" s="223" t="s">
        <v>307</v>
      </c>
      <c r="D30" s="212"/>
      <c r="E30" s="81">
        <v>1580.04</v>
      </c>
      <c r="F30" s="118">
        <v>0</v>
      </c>
      <c r="G30" s="59">
        <f t="shared" si="3"/>
        <v>1580.04</v>
      </c>
      <c r="H30" s="12"/>
    </row>
    <row r="31" spans="1:8" x14ac:dyDescent="0.25">
      <c r="A31" s="10"/>
      <c r="B31" s="48"/>
      <c r="C31" s="223" t="s">
        <v>308</v>
      </c>
      <c r="D31" s="212"/>
      <c r="E31" s="81">
        <v>120.13</v>
      </c>
      <c r="F31" s="118">
        <v>0</v>
      </c>
      <c r="G31" s="59">
        <f t="shared" si="3"/>
        <v>120.13</v>
      </c>
      <c r="H31" s="12"/>
    </row>
    <row r="32" spans="1:8" x14ac:dyDescent="0.25">
      <c r="A32" s="10"/>
      <c r="B32" s="48"/>
      <c r="C32" s="223" t="s">
        <v>309</v>
      </c>
      <c r="D32" s="212"/>
      <c r="E32" s="81">
        <v>44.79</v>
      </c>
      <c r="F32" s="118">
        <v>0</v>
      </c>
      <c r="G32" s="59">
        <f t="shared" si="3"/>
        <v>44.79</v>
      </c>
      <c r="H32" s="12"/>
    </row>
    <row r="33" spans="1:8" x14ac:dyDescent="0.25">
      <c r="A33" s="10"/>
      <c r="B33" s="49"/>
      <c r="C33" s="223" t="s">
        <v>310</v>
      </c>
      <c r="D33" s="212"/>
      <c r="E33" s="81">
        <v>425518.2</v>
      </c>
      <c r="F33" s="118">
        <v>0</v>
      </c>
      <c r="G33" s="59">
        <f t="shared" si="2"/>
        <v>425518.2</v>
      </c>
      <c r="H33" s="12"/>
    </row>
    <row r="34" spans="1:8" x14ac:dyDescent="0.25">
      <c r="A34" s="10"/>
      <c r="B34" s="231" t="s">
        <v>91</v>
      </c>
      <c r="C34" s="232"/>
      <c r="D34" s="233"/>
      <c r="E34" s="64">
        <f>+E11+E18</f>
        <v>434896.17</v>
      </c>
      <c r="F34" s="123">
        <f>+F11+F18</f>
        <v>0</v>
      </c>
      <c r="G34" s="65">
        <f t="shared" si="0"/>
        <v>434896.17</v>
      </c>
      <c r="H34" s="12"/>
    </row>
    <row r="35" spans="1:8" x14ac:dyDescent="0.25">
      <c r="A35" s="10"/>
      <c r="B35" s="26"/>
      <c r="C35" s="31"/>
      <c r="D35" s="31"/>
      <c r="E35" s="26"/>
      <c r="F35" s="26"/>
      <c r="G35" s="30"/>
      <c r="H35" s="12"/>
    </row>
    <row r="36" spans="1:8" ht="15.75" thickBot="1" x14ac:dyDescent="0.3">
      <c r="A36" s="10"/>
      <c r="B36" s="26"/>
      <c r="C36" s="31"/>
      <c r="D36" s="31"/>
      <c r="E36" s="26"/>
      <c r="F36" s="26"/>
      <c r="G36" s="30"/>
      <c r="H36" s="12"/>
    </row>
    <row r="37" spans="1:8" x14ac:dyDescent="0.25">
      <c r="A37" s="8"/>
      <c r="B37" s="36"/>
      <c r="C37" s="36"/>
      <c r="D37" s="36"/>
      <c r="E37" s="36"/>
      <c r="F37" s="36"/>
      <c r="G37" s="37"/>
      <c r="H37" s="9"/>
    </row>
    <row r="38" spans="1:8" x14ac:dyDescent="0.25">
      <c r="A38" s="39"/>
      <c r="B38" s="145" t="s">
        <v>92</v>
      </c>
      <c r="C38" s="26"/>
      <c r="D38" s="26"/>
      <c r="E38" s="26"/>
      <c r="F38" s="26"/>
      <c r="G38" s="30"/>
      <c r="H38" s="12"/>
    </row>
    <row r="39" spans="1:8" x14ac:dyDescent="0.25">
      <c r="A39" s="10"/>
      <c r="B39" s="26"/>
      <c r="C39" s="26"/>
      <c r="D39" s="26"/>
      <c r="E39" s="26"/>
      <c r="F39" s="26"/>
      <c r="G39" s="30"/>
      <c r="H39" s="12"/>
    </row>
    <row r="40" spans="1:8" x14ac:dyDescent="0.25">
      <c r="A40" s="10"/>
      <c r="B40" s="26"/>
      <c r="C40" s="26"/>
      <c r="D40" s="26"/>
      <c r="E40" s="26"/>
      <c r="F40" s="26"/>
      <c r="G40" s="30"/>
      <c r="H40" s="12"/>
    </row>
    <row r="41" spans="1:8" ht="15.75" thickBot="1" x14ac:dyDescent="0.3">
      <c r="A41" s="10"/>
      <c r="B41" s="26"/>
      <c r="C41" s="26"/>
      <c r="D41" s="26"/>
      <c r="E41" s="26"/>
      <c r="F41" s="26"/>
      <c r="G41" s="30"/>
      <c r="H41" s="12"/>
    </row>
    <row r="42" spans="1:8" x14ac:dyDescent="0.25">
      <c r="A42" s="8"/>
      <c r="B42" s="36"/>
      <c r="C42" s="36"/>
      <c r="D42" s="36"/>
      <c r="E42" s="36"/>
      <c r="F42" s="36"/>
      <c r="G42" s="37"/>
      <c r="H42" s="9"/>
    </row>
    <row r="43" spans="1:8" x14ac:dyDescent="0.25">
      <c r="A43" s="10"/>
      <c r="B43" s="26"/>
      <c r="C43" s="26"/>
      <c r="D43" s="26"/>
      <c r="E43" s="26"/>
      <c r="F43" s="26"/>
      <c r="G43" s="30"/>
      <c r="H43" s="12"/>
    </row>
    <row r="44" spans="1:8" x14ac:dyDescent="0.25">
      <c r="A44" s="10"/>
      <c r="B44" s="11"/>
      <c r="C44" s="11"/>
      <c r="D44" s="11"/>
      <c r="E44" s="11"/>
      <c r="F44" s="11"/>
      <c r="G44" s="27"/>
      <c r="H44" s="12"/>
    </row>
    <row r="45" spans="1:8" x14ac:dyDescent="0.25">
      <c r="A45" s="10"/>
      <c r="B45" s="11"/>
      <c r="C45" s="11"/>
      <c r="D45" s="11"/>
      <c r="E45" s="11"/>
      <c r="F45" s="11"/>
      <c r="G45" s="27"/>
      <c r="H45" s="12"/>
    </row>
    <row r="46" spans="1:8" x14ac:dyDescent="0.25">
      <c r="A46" s="10"/>
      <c r="B46" s="11"/>
      <c r="C46" s="11"/>
      <c r="D46" s="11"/>
      <c r="E46" s="11"/>
      <c r="F46" s="11"/>
      <c r="G46" s="27"/>
      <c r="H46" s="12"/>
    </row>
    <row r="47" spans="1:8" x14ac:dyDescent="0.25">
      <c r="A47" s="10"/>
      <c r="B47" s="11"/>
      <c r="C47" s="24"/>
      <c r="D47" s="11"/>
      <c r="E47" s="11"/>
      <c r="F47" s="24"/>
      <c r="G47" s="24"/>
      <c r="H47" s="12"/>
    </row>
    <row r="48" spans="1:8" x14ac:dyDescent="0.25">
      <c r="A48" s="10"/>
      <c r="B48" s="11"/>
      <c r="C48" s="164" t="s">
        <v>52</v>
      </c>
      <c r="D48" s="165"/>
      <c r="E48" s="11"/>
      <c r="F48" s="177" t="s">
        <v>53</v>
      </c>
      <c r="G48" s="177"/>
      <c r="H48" s="12"/>
    </row>
    <row r="49" spans="1:8" x14ac:dyDescent="0.25">
      <c r="A49" s="10"/>
      <c r="B49" s="11"/>
      <c r="C49" s="164" t="s">
        <v>774</v>
      </c>
      <c r="D49" s="11"/>
      <c r="E49" s="11"/>
      <c r="F49" s="177" t="s">
        <v>776</v>
      </c>
      <c r="G49" s="177"/>
      <c r="H49" s="12"/>
    </row>
    <row r="50" spans="1:8" x14ac:dyDescent="0.25">
      <c r="A50" s="10"/>
      <c r="B50" s="11"/>
      <c r="C50" s="164" t="s">
        <v>775</v>
      </c>
      <c r="D50" s="11"/>
      <c r="E50" s="11"/>
      <c r="F50" s="177" t="s">
        <v>883</v>
      </c>
      <c r="G50" s="177"/>
      <c r="H50" s="12"/>
    </row>
    <row r="51" spans="1:8" x14ac:dyDescent="0.25">
      <c r="A51" s="10"/>
      <c r="B51" s="11"/>
      <c r="C51" s="11"/>
      <c r="D51" s="11"/>
      <c r="E51" s="11"/>
      <c r="F51" s="11"/>
      <c r="G51" s="11"/>
      <c r="H51" s="12"/>
    </row>
    <row r="52" spans="1:8" x14ac:dyDescent="0.25">
      <c r="A52" s="10"/>
      <c r="B52" s="11"/>
      <c r="C52" s="11"/>
      <c r="D52" s="11"/>
      <c r="E52" s="11"/>
      <c r="F52" s="11"/>
      <c r="G52" s="11"/>
      <c r="H52" s="12"/>
    </row>
    <row r="53" spans="1:8" x14ac:dyDescent="0.25">
      <c r="A53" s="10"/>
      <c r="B53" s="11"/>
      <c r="C53" s="11"/>
      <c r="D53" s="11"/>
      <c r="E53" s="11"/>
      <c r="F53" s="11"/>
      <c r="G53" s="11"/>
      <c r="H53" s="12"/>
    </row>
    <row r="54" spans="1:8" x14ac:dyDescent="0.25">
      <c r="A54" s="10"/>
      <c r="B54" s="11"/>
      <c r="C54" s="11"/>
      <c r="D54" s="11"/>
      <c r="E54" s="11"/>
      <c r="F54" s="11"/>
      <c r="G54" s="11"/>
      <c r="H54" s="12"/>
    </row>
    <row r="55" spans="1:8" x14ac:dyDescent="0.25">
      <c r="A55" s="10"/>
      <c r="B55" s="11"/>
      <c r="C55" s="11"/>
      <c r="D55" s="11"/>
      <c r="E55" s="11"/>
      <c r="F55" s="11"/>
      <c r="G55" s="11"/>
      <c r="H55" s="12"/>
    </row>
    <row r="56" spans="1:8" x14ac:dyDescent="0.25">
      <c r="A56" s="10"/>
      <c r="B56" s="11"/>
      <c r="C56" s="11"/>
      <c r="D56" s="168" t="s">
        <v>51</v>
      </c>
      <c r="E56" s="168"/>
      <c r="F56" s="168"/>
      <c r="G56" s="168"/>
      <c r="H56" s="169"/>
    </row>
    <row r="57" spans="1:8" x14ac:dyDescent="0.25">
      <c r="A57" s="10"/>
      <c r="B57" s="11"/>
      <c r="C57" s="11"/>
      <c r="D57" s="166" t="s">
        <v>777</v>
      </c>
      <c r="E57" s="166"/>
      <c r="F57" s="166"/>
      <c r="G57" s="11"/>
      <c r="H57" s="12"/>
    </row>
    <row r="58" spans="1:8" x14ac:dyDescent="0.25">
      <c r="A58" s="10"/>
      <c r="B58" s="11"/>
      <c r="C58" s="11"/>
      <c r="D58" s="166" t="s">
        <v>884</v>
      </c>
      <c r="E58" s="166"/>
      <c r="F58" s="166"/>
      <c r="G58" s="11"/>
      <c r="H58" s="12"/>
    </row>
    <row r="59" spans="1:8" x14ac:dyDescent="0.25">
      <c r="A59" s="10"/>
      <c r="B59" s="11"/>
      <c r="C59" s="11"/>
      <c r="D59" s="166" t="s">
        <v>778</v>
      </c>
      <c r="E59" s="166"/>
      <c r="F59" s="166"/>
      <c r="G59" s="11"/>
      <c r="H59" s="12"/>
    </row>
    <row r="60" spans="1:8" x14ac:dyDescent="0.25">
      <c r="A60" s="10"/>
      <c r="B60" s="11"/>
      <c r="C60" s="11"/>
      <c r="D60" s="11"/>
      <c r="E60" s="11"/>
      <c r="F60" s="11"/>
      <c r="G60" s="11"/>
      <c r="H60" s="12"/>
    </row>
    <row r="61" spans="1:8" ht="15.75" thickBot="1" x14ac:dyDescent="0.3">
      <c r="A61" s="13"/>
      <c r="B61" s="14"/>
      <c r="C61" s="14"/>
      <c r="D61" s="14"/>
      <c r="E61" s="14"/>
      <c r="F61" s="14"/>
      <c r="G61" s="38"/>
      <c r="H61" s="15"/>
    </row>
    <row r="62" spans="1:8" x14ac:dyDescent="0.25">
      <c r="G62" s="29"/>
    </row>
  </sheetData>
  <mergeCells count="37">
    <mergeCell ref="C25:D25"/>
    <mergeCell ref="C26:D26"/>
    <mergeCell ref="F49:G49"/>
    <mergeCell ref="C33:D33"/>
    <mergeCell ref="C27:D27"/>
    <mergeCell ref="C28:D28"/>
    <mergeCell ref="C29:D29"/>
    <mergeCell ref="C30:D30"/>
    <mergeCell ref="C31:D31"/>
    <mergeCell ref="C32:D32"/>
    <mergeCell ref="B34:D34"/>
    <mergeCell ref="C19:D19"/>
    <mergeCell ref="C20:D20"/>
    <mergeCell ref="C22:D22"/>
    <mergeCell ref="C23:D23"/>
    <mergeCell ref="C24:D24"/>
    <mergeCell ref="B1:C5"/>
    <mergeCell ref="B7:C7"/>
    <mergeCell ref="E7:F7"/>
    <mergeCell ref="B9:B10"/>
    <mergeCell ref="C9:D10"/>
    <mergeCell ref="D58:F58"/>
    <mergeCell ref="D59:F59"/>
    <mergeCell ref="G9:G10"/>
    <mergeCell ref="F48:G48"/>
    <mergeCell ref="F50:G50"/>
    <mergeCell ref="D56:H56"/>
    <mergeCell ref="D57:F57"/>
    <mergeCell ref="C21:D21"/>
    <mergeCell ref="C11:D11"/>
    <mergeCell ref="C12:D12"/>
    <mergeCell ref="C13:D13"/>
    <mergeCell ref="C14:D14"/>
    <mergeCell ref="C15:D15"/>
    <mergeCell ref="C16:D16"/>
    <mergeCell ref="C17:D17"/>
    <mergeCell ref="C18:D18"/>
  </mergeCells>
  <pageMargins left="0.25" right="0.25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17</vt:i4>
      </vt:variant>
    </vt:vector>
  </HeadingPairs>
  <TitlesOfParts>
    <vt:vector size="35" baseType="lpstr">
      <vt:lpstr>INGRESOS Y EGRESOS</vt:lpstr>
      <vt:lpstr>IMPUESTOS</vt:lpstr>
      <vt:lpstr>DERECHOS</vt:lpstr>
      <vt:lpstr>PROD TIPO CORR</vt:lpstr>
      <vt:lpstr>APROV TIPO CORR</vt:lpstr>
      <vt:lpstr>INCFLICEFAPLP</vt:lpstr>
      <vt:lpstr>PARTIC Y APORT</vt:lpstr>
      <vt:lpstr>OTROS ING Y BEN</vt:lpstr>
      <vt:lpstr>ING FINANC</vt:lpstr>
      <vt:lpstr>OTR ING BEN VAR</vt:lpstr>
      <vt:lpstr>MAT Y SUM</vt:lpstr>
      <vt:lpstr>SERV GRALES</vt:lpstr>
      <vt:lpstr>TRANS ASIG SUB</vt:lpstr>
      <vt:lpstr>PAR Y APO</vt:lpstr>
      <vt:lpstr>INT COM DEU PÚB</vt:lpstr>
      <vt:lpstr>OTR GTOS PERD EXTRA</vt:lpstr>
      <vt:lpstr>INV PÚB</vt:lpstr>
      <vt:lpstr>Hoja1</vt:lpstr>
      <vt:lpstr>'APROV TIPO CORR'!Área_de_impresión</vt:lpstr>
      <vt:lpstr>DERECHOS!Área_de_impresión</vt:lpstr>
      <vt:lpstr>IMPUESTOS!Área_de_impresión</vt:lpstr>
      <vt:lpstr>INCFLICEFAPLP!Área_de_impresión</vt:lpstr>
      <vt:lpstr>'ING FINANC'!Área_de_impresión</vt:lpstr>
      <vt:lpstr>'INGRESOS Y EGRESOS'!Área_de_impresión</vt:lpstr>
      <vt:lpstr>'INT COM DEU PÚB'!Área_de_impresión</vt:lpstr>
      <vt:lpstr>'INV PÚB'!Área_de_impresión</vt:lpstr>
      <vt:lpstr>'MAT Y SUM'!Área_de_impresión</vt:lpstr>
      <vt:lpstr>'OTR GTOS PERD EXTRA'!Área_de_impresión</vt:lpstr>
      <vt:lpstr>'OTR ING BEN VAR'!Área_de_impresión</vt:lpstr>
      <vt:lpstr>'OTROS ING Y BEN'!Área_de_impresión</vt:lpstr>
      <vt:lpstr>'PAR Y APO'!Área_de_impresión</vt:lpstr>
      <vt:lpstr>'PARTIC Y APORT'!Área_de_impresión</vt:lpstr>
      <vt:lpstr>'PROD TIPO CORR'!Área_de_impresión</vt:lpstr>
      <vt:lpstr>'SERV GRALES'!Área_de_impresión</vt:lpstr>
      <vt:lpstr>'TRANS ASIG SUB'!Área_de_impresión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mpo colon</dc:creator>
  <cp:lastModifiedBy>CONTABILIDAD</cp:lastModifiedBy>
  <cp:lastPrinted>2016-03-11T21:34:47Z</cp:lastPrinted>
  <dcterms:created xsi:type="dcterms:W3CDTF">2015-12-02T17:13:44Z</dcterms:created>
  <dcterms:modified xsi:type="dcterms:W3CDTF">2016-03-11T23:38:32Z</dcterms:modified>
</cp:coreProperties>
</file>